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855" tabRatio="795"/>
  </bookViews>
  <sheets>
    <sheet name="PLANILHA" sheetId="2" r:id="rId1"/>
    <sheet name="MEMÓRIA DE CALCULO" sheetId="3" r:id="rId2"/>
    <sheet name="CPU CBUQ - CAP" sheetId="4" r:id="rId3"/>
    <sheet name="CPA- ADM LOCAL" sheetId="5" r:id="rId4"/>
    <sheet name="MEMORIAL DESCRITIVO" sheetId="6" r:id="rId5"/>
    <sheet name="CRONOGRAMA" sheetId="7" r:id="rId6"/>
    <sheet name="BDI - 23,32%" sheetId="8" r:id="rId7"/>
  </sheets>
  <externalReferences>
    <externalReference r:id="rId8"/>
    <externalReference r:id="rId9"/>
    <externalReference r:id="rId10"/>
  </externalReferences>
  <definedNames>
    <definedName name="_xlnm.Print_Area" localSheetId="6">'BDI - 23,32%'!$A$1:$D$56</definedName>
    <definedName name="_xlnm.Print_Area" localSheetId="3">'CPA- ADM LOCAL'!$A$1:$K$37</definedName>
    <definedName name="_xlnm.Print_Area" localSheetId="2">'CPU CBUQ - CAP'!$A$1:$L$61</definedName>
    <definedName name="_xlnm.Print_Area" localSheetId="5">CRONOGRAMA!$A$1:$Q$20</definedName>
    <definedName name="_xlnm.Print_Area" localSheetId="4">'MEMORIAL DESCRITIVO'!$A$1:$B$51</definedName>
    <definedName name="_xlnm.Print_Area" localSheetId="0">PLANILHA!$A$1:$G$44</definedName>
    <definedName name="_xlnm.Print_Titles" localSheetId="3">'CPA- ADM LOCAL'!$1:$9</definedName>
    <definedName name="_xlnm.Print_Titles" localSheetId="4">'MEMORIAL DESCRITIVO'!$1:$6</definedName>
    <definedName name="_xlnm.Print_Titles" localSheetId="0">PLANILHA!$1:$6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7" l="1"/>
  <c r="L18" i="7"/>
  <c r="M18" i="7" s="1"/>
  <c r="N18" i="7" s="1"/>
  <c r="O18" i="7" s="1"/>
  <c r="P18" i="7" s="1"/>
  <c r="K17" i="7"/>
  <c r="L17" i="7"/>
  <c r="M17" i="7"/>
  <c r="N17" i="7"/>
  <c r="O17" i="7"/>
  <c r="P17" i="7"/>
  <c r="I25" i="5" l="1"/>
  <c r="F15" i="5" l="1"/>
  <c r="I15" i="5" s="1"/>
  <c r="K15" i="5" s="1"/>
  <c r="I14" i="5"/>
  <c r="K14" i="5" s="1"/>
  <c r="K16" i="5" s="1"/>
  <c r="F14" i="5"/>
  <c r="I48" i="4"/>
  <c r="C28" i="8" l="1"/>
  <c r="F34" i="2" l="1"/>
  <c r="F35" i="2"/>
  <c r="F33" i="2"/>
  <c r="F27" i="2"/>
  <c r="F28" i="2"/>
  <c r="F29" i="2"/>
  <c r="F30" i="2"/>
  <c r="F26" i="2"/>
  <c r="F19" i="2"/>
  <c r="F20" i="2"/>
  <c r="F21" i="2"/>
  <c r="F22" i="2"/>
  <c r="F23" i="2"/>
  <c r="F18" i="2"/>
  <c r="F9" i="2"/>
  <c r="F10" i="2"/>
  <c r="F11" i="2"/>
  <c r="F12" i="2"/>
  <c r="F8" i="2"/>
  <c r="A49" i="8"/>
  <c r="A46" i="8"/>
  <c r="A43" i="8"/>
  <c r="E39" i="8"/>
  <c r="C39" i="8"/>
  <c r="B7" i="8"/>
  <c r="B6" i="8"/>
  <c r="E19" i="7"/>
  <c r="B15" i="7"/>
  <c r="B14" i="7"/>
  <c r="B13" i="7"/>
  <c r="B12" i="7"/>
  <c r="B11" i="7"/>
  <c r="E8" i="7"/>
  <c r="E7" i="7"/>
  <c r="B45" i="6"/>
  <c r="B8" i="6"/>
  <c r="B7" i="6"/>
  <c r="B4" i="5"/>
  <c r="B5" i="5"/>
  <c r="I22" i="5"/>
  <c r="I23" i="5"/>
  <c r="I24" i="5"/>
  <c r="A33" i="5"/>
  <c r="B4" i="4"/>
  <c r="B5" i="4"/>
  <c r="J13" i="4"/>
  <c r="J14" i="4"/>
  <c r="J15" i="4"/>
  <c r="J16" i="4"/>
  <c r="J17" i="4"/>
  <c r="I18" i="4"/>
  <c r="J21" i="4"/>
  <c r="J22" i="4"/>
  <c r="J23" i="4"/>
  <c r="I24" i="4"/>
  <c r="J27" i="4" s="1"/>
  <c r="I28" i="4" s="1"/>
  <c r="J36" i="4"/>
  <c r="J37" i="4"/>
  <c r="I40" i="4" s="1"/>
  <c r="J38" i="4"/>
  <c r="J39" i="4"/>
  <c r="J43" i="4"/>
  <c r="I44" i="4" s="1"/>
  <c r="K48" i="4"/>
  <c r="I49" i="4"/>
  <c r="K49" i="4" s="1"/>
  <c r="I50" i="4"/>
  <c r="K50" i="4" s="1"/>
  <c r="I51" i="4"/>
  <c r="K51" i="4"/>
  <c r="I52" i="4"/>
  <c r="K52" i="4"/>
  <c r="A42" i="3"/>
  <c r="B25" i="3"/>
  <c r="B10" i="3"/>
  <c r="B4" i="3"/>
  <c r="B3" i="3"/>
  <c r="D8" i="2"/>
  <c r="E8" i="2"/>
  <c r="G8" i="2" s="1"/>
  <c r="D9" i="2"/>
  <c r="E9" i="2"/>
  <c r="G9" i="2" s="1"/>
  <c r="D10" i="2"/>
  <c r="E10" i="2"/>
  <c r="D11" i="2"/>
  <c r="E11" i="2"/>
  <c r="G11" i="2" s="1"/>
  <c r="D12" i="2"/>
  <c r="E12" i="2"/>
  <c r="D15" i="2"/>
  <c r="E15" i="2"/>
  <c r="D18" i="2"/>
  <c r="E18" i="2"/>
  <c r="D19" i="2"/>
  <c r="E19" i="2"/>
  <c r="G19" i="2" s="1"/>
  <c r="D20" i="2"/>
  <c r="E20" i="2"/>
  <c r="D21" i="2"/>
  <c r="E21" i="2"/>
  <c r="G21" i="2" s="1"/>
  <c r="D22" i="2"/>
  <c r="E22" i="2"/>
  <c r="E23" i="2"/>
  <c r="G23" i="2" s="1"/>
  <c r="D26" i="2"/>
  <c r="E26" i="2"/>
  <c r="G26" i="2" s="1"/>
  <c r="D27" i="2"/>
  <c r="E27" i="2"/>
  <c r="G27" i="2" s="1"/>
  <c r="D28" i="2"/>
  <c r="E28" i="2"/>
  <c r="D29" i="2"/>
  <c r="E29" i="2"/>
  <c r="G29" i="2" s="1"/>
  <c r="D30" i="2"/>
  <c r="E30" i="2"/>
  <c r="D33" i="2"/>
  <c r="E33" i="2"/>
  <c r="G33" i="2" s="1"/>
  <c r="D34" i="2"/>
  <c r="E34" i="2"/>
  <c r="G34" i="2" s="1"/>
  <c r="D35" i="2"/>
  <c r="E35" i="2"/>
  <c r="G20" i="2" l="1"/>
  <c r="G18" i="2"/>
  <c r="G10" i="2"/>
  <c r="J53" i="4"/>
  <c r="G35" i="2"/>
  <c r="G36" i="2" s="1"/>
  <c r="C15" i="7" s="1"/>
  <c r="G28" i="2"/>
  <c r="G22" i="2"/>
  <c r="G24" i="2" s="1"/>
  <c r="C13" i="7" s="1"/>
  <c r="G12" i="2"/>
  <c r="G13" i="2" s="1"/>
  <c r="C11" i="7" s="1"/>
  <c r="I27" i="5"/>
  <c r="K29" i="5" s="1"/>
  <c r="H15" i="2" s="1"/>
  <c r="F15" i="2" s="1"/>
  <c r="G15" i="2" s="1"/>
  <c r="G16" i="2" s="1"/>
  <c r="C12" i="7" s="1"/>
  <c r="I26" i="5"/>
  <c r="H32" i="4"/>
  <c r="J56" i="4" s="1"/>
  <c r="J57" i="4" l="1"/>
  <c r="J58" i="4" s="1"/>
  <c r="G30" i="2" s="1"/>
  <c r="G31" i="2" s="1"/>
  <c r="G38" i="2" l="1"/>
  <c r="C14" i="7"/>
  <c r="P15" i="7"/>
  <c r="Q15" i="7" s="1"/>
  <c r="E13" i="7" l="1"/>
  <c r="Q13" i="7" s="1"/>
  <c r="E11" i="7"/>
  <c r="P14" i="7"/>
  <c r="H14" i="7"/>
  <c r="M14" i="7"/>
  <c r="G14" i="7"/>
  <c r="L14" i="7"/>
  <c r="F14" i="7"/>
  <c r="K14" i="7"/>
  <c r="E14" i="7"/>
  <c r="J14" i="7"/>
  <c r="O14" i="7"/>
  <c r="I14" i="7"/>
  <c r="N14" i="7"/>
  <c r="C16" i="7" l="1"/>
  <c r="O12" i="7"/>
  <c r="H12" i="7"/>
  <c r="H17" i="7" s="1"/>
  <c r="G12" i="7"/>
  <c r="G17" i="7" s="1"/>
  <c r="F12" i="7"/>
  <c r="F17" i="7" s="1"/>
  <c r="L12" i="7"/>
  <c r="I12" i="7"/>
  <c r="I17" i="7" s="1"/>
  <c r="N12" i="7"/>
  <c r="P12" i="7"/>
  <c r="K12" i="7"/>
  <c r="J12" i="7"/>
  <c r="J17" i="7" s="1"/>
  <c r="E12" i="7"/>
  <c r="M12" i="7"/>
  <c r="Q14" i="7"/>
  <c r="Q11" i="7"/>
  <c r="Q12" i="7" l="1"/>
  <c r="Q16" i="7" s="1"/>
  <c r="C17" i="7" s="1"/>
  <c r="E17" i="7"/>
  <c r="E18" i="7" s="1"/>
  <c r="F18" i="7" s="1"/>
  <c r="G18" i="7" s="1"/>
  <c r="H18" i="7" s="1"/>
  <c r="I18" i="7" s="1"/>
  <c r="J18" i="7" s="1"/>
  <c r="C18" i="7" l="1"/>
  <c r="D18" i="7"/>
  <c r="D15" i="7"/>
  <c r="D14" i="7"/>
  <c r="D13" i="7"/>
  <c r="D11" i="7"/>
  <c r="D12" i="7"/>
  <c r="D16" i="7" l="1"/>
  <c r="D17" i="7" s="1"/>
</calcChain>
</file>

<file path=xl/comments1.xml><?xml version="1.0" encoding="utf-8"?>
<comments xmlns="http://schemas.openxmlformats.org/spreadsheetml/2006/main">
  <authors>
    <author>caixa</author>
    <author>Cremilson Inácio de Souza</author>
    <author>c094707</author>
  </authors>
  <commentList>
    <comment ref="B6" authorId="0">
      <text>
        <r>
          <rPr>
            <sz val="9"/>
            <color indexed="81"/>
            <rFont val="Segoe UI"/>
            <family val="2"/>
          </rPr>
          <t>Nome do Orgão  ou Empresa Executante</t>
        </r>
      </text>
    </comment>
    <comment ref="B11" authorId="1">
      <text>
        <r>
          <rPr>
            <b/>
            <sz val="9"/>
            <color indexed="81"/>
            <rFont val="Tahoma"/>
            <family val="2"/>
          </rPr>
          <t>Escolha</t>
        </r>
        <r>
          <rPr>
            <sz val="9"/>
            <color indexed="81"/>
            <rFont val="Tahoma"/>
            <family val="2"/>
          </rPr>
          <t xml:space="preserve">
</t>
        </r>
      </text>
    </comment>
    <comment ref="B15" authorId="1">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9" authorId="2">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20" authorId="2">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22" authorId="2">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4" authorId="2">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8" authorId="2">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3" authorId="2">
      <text>
        <r>
          <rPr>
            <sz val="10"/>
            <color indexed="81"/>
            <rFont val="Tahoma"/>
            <family val="2"/>
          </rPr>
          <t>COFINS (Contribuição para Financiamento da Seguridade Socia Financia a seguridade social pelo sistema S (SESC, SESI, SENAC, SENAI, SEST, SENAT, SENAR E SEBRAE).</t>
        </r>
      </text>
    </comment>
    <comment ref="C34" authorId="2">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<sst xmlns="http://schemas.openxmlformats.org/spreadsheetml/2006/main" count="452" uniqueCount="309">
  <si>
    <t>PREFEITO MUNICIPAL</t>
  </si>
  <si>
    <t>ENGENHEIRO CIVIL - CREA ES 33738/D</t>
  </si>
  <si>
    <t>JOÃO CHRISOSTOMO ALTOE</t>
  </si>
  <si>
    <t>GERALDO BRUNORO ESTEVES</t>
  </si>
  <si>
    <t>Vargem Alta / ES, 25 de julho de 2019</t>
  </si>
  <si>
    <t>VALOR TOTAL DA OBRA</t>
  </si>
  <si>
    <t>SUBTOTAL</t>
  </si>
  <si>
    <t>4.5</t>
  </si>
  <si>
    <t>Passeio em concreto, largura 2,00m, acabamento em ladrilho hidráulico podotátil (L=0,40m)</t>
  </si>
  <si>
    <t>DER-ES 41240</t>
  </si>
  <si>
    <t>4.4</t>
  </si>
  <si>
    <t>Sinalização vertical, inclusive transporte de placa sinalização e madeira</t>
  </si>
  <si>
    <t>DER - ES 40145</t>
  </si>
  <si>
    <t>5.1</t>
  </si>
  <si>
    <t>Sinalização horizontal - taxa 0,6 l/m², tudo incluído</t>
  </si>
  <si>
    <t xml:space="preserve"> 40146 DER-ES</t>
  </si>
  <si>
    <t>SINALIZAÇÃO/ CALÇADAS E RAMPAS</t>
  </si>
  <si>
    <t>CBUQ (camada pronta - capa) inclusive fornecimento e transporte comercial do CAP, inclusive transporte da massa</t>
  </si>
  <si>
    <t>CPU</t>
  </si>
  <si>
    <t>Meio fio de concreto pré-moldado (12 x 30 x 15) cm, inclusive caiação e transporte do meio fio em Vias Urbanas</t>
  </si>
  <si>
    <t>DER-ES 43018</t>
  </si>
  <si>
    <t>Pintura de ligação inclusive fornecimento e transporte comercial do material betuminoso</t>
  </si>
  <si>
    <t>40819 DER-ES</t>
  </si>
  <si>
    <t>4.3</t>
  </si>
  <si>
    <t>Fresagem de pavimento asfáltico a frio, esp.=5cm inclusive transporte do material</t>
  </si>
  <si>
    <t>40868 DER-ES</t>
  </si>
  <si>
    <t>4.2</t>
  </si>
  <si>
    <t>Aplicação de jato de ar comprimido para limpeza de trincas</t>
  </si>
  <si>
    <t xml:space="preserve"> 40981 DER-ES</t>
  </si>
  <si>
    <t>4.1</t>
  </si>
  <si>
    <t>RECAPEAMENTO ASFÁLTICO</t>
  </si>
  <si>
    <t>m³</t>
  </si>
  <si>
    <t>Concreto estrutural fck = 20,0 MPa, tudo incluído</t>
  </si>
  <si>
    <t xml:space="preserve">DER-ES 40360 </t>
  </si>
  <si>
    <t>3.6</t>
  </si>
  <si>
    <t>Caixa ralo em blocos pré-moldados e grelha articulada em FFA em Vias Urbanas</t>
  </si>
  <si>
    <t>DER-ES 41241</t>
  </si>
  <si>
    <t>3.5</t>
  </si>
  <si>
    <t>Corpo BSTC (greide) diâmetro 0,40 m CA-1 MF inclusive escavação, reaterro e transporte do tubo em Vias Urbanas</t>
  </si>
  <si>
    <t>DER-ES 42757</t>
  </si>
  <si>
    <t>3.4</t>
  </si>
  <si>
    <t>Corpo BSTC (greide) diâmetro 0,30 m CA-1 MF inclusive escavação, reaterro e transporte do tubo em Vias Urbanas</t>
  </si>
  <si>
    <t>DER-ES 42756</t>
  </si>
  <si>
    <t>3.3</t>
  </si>
  <si>
    <t>Berço em brita para BSTC diâm. = 0,40 m em Vias Urbanas</t>
  </si>
  <si>
    <t>DER-ES 41174</t>
  </si>
  <si>
    <t>3.2</t>
  </si>
  <si>
    <t>Poço de Visita para BSTC diâm. 0,40m em blocos de concreto</t>
  </si>
  <si>
    <t xml:space="preserve"> DER-ES  41115</t>
  </si>
  <si>
    <t>3.1</t>
  </si>
  <si>
    <t>DRENAGEM</t>
  </si>
  <si>
    <t>ADMINISTRAÇÃO CENTRAL DA OBRA</t>
  </si>
  <si>
    <t>CPA</t>
  </si>
  <si>
    <t>2.1</t>
  </si>
  <si>
    <t>ADMINISTRAÇÃO LOCAL</t>
  </si>
  <si>
    <t>Reservatório de fibra de vidro de 1000 L, incl. suporte em madeira de 7x12cm, elevado de 4m</t>
  </si>
  <si>
    <t>DER-ES 41527</t>
  </si>
  <si>
    <t>1.5</t>
  </si>
  <si>
    <t>Rede de água c/ padrão de entrada d'água diâm. 3/4" conf. CESAN, incl. tubos e conexões p/  aliment., distrib., extravas. e limp., cons. o padrão a 25m</t>
  </si>
  <si>
    <t>DER-ES
41501</t>
  </si>
  <si>
    <t>1.4</t>
  </si>
  <si>
    <t>Rede de luz, incl. padrão entr. energia trifás. cabo ligação até barracões, quadro distrib., disj. E chave de força, cons. 20m entre padrão entr.e QDG</t>
  </si>
  <si>
    <t>DER-ES
41503</t>
  </si>
  <si>
    <t>1.3</t>
  </si>
  <si>
    <t>Barracão em chapa compensada 12mm e pont. 8x8cm, piso cimentado e cobertura de telhas fibrocimento 6mm, incl. ponto de luz</t>
  </si>
  <si>
    <t>DER-ES
41531</t>
  </si>
  <si>
    <t>1.2</t>
  </si>
  <si>
    <t>Placa de obra nas dimensões de 3,0 x 6,0 m, padrão DER-ES</t>
  </si>
  <si>
    <t xml:space="preserve">DER-ES 41500 </t>
  </si>
  <si>
    <t>1.1</t>
  </si>
  <si>
    <t>INSTALAÇÃO DO CANTEIRO DE OBRAS</t>
  </si>
  <si>
    <t xml:space="preserve">PR. TOTAL </t>
  </si>
  <si>
    <t>PR. UNIT.</t>
  </si>
  <si>
    <t>QUANT.</t>
  </si>
  <si>
    <t xml:space="preserve">UNID. </t>
  </si>
  <si>
    <t>DESCRIÇÃO DOS SERVIÇOS</t>
  </si>
  <si>
    <t>CÓDIGO</t>
  </si>
  <si>
    <t>ITEM</t>
  </si>
  <si>
    <t>BDI = 23,32%</t>
  </si>
  <si>
    <t>SEDE DE VARGEM ALTA</t>
  </si>
  <si>
    <t>Local:</t>
  </si>
  <si>
    <t>DER - OUTUBRO / 2018 sem desoneração</t>
  </si>
  <si>
    <t>Obra:</t>
  </si>
  <si>
    <t>PLANILHA ORÇAMENTÁRIA</t>
  </si>
  <si>
    <t>ESTADO DO ESPÍRITO SANTO</t>
  </si>
  <si>
    <t xml:space="preserve">PREFEITURA MUNICIPAL DE VARGEM ALTA </t>
  </si>
  <si>
    <t>PREFEITURA MUNICIPAL DE VARGEM ALTA</t>
  </si>
  <si>
    <t>OBRA:</t>
  </si>
  <si>
    <t>LOCAL:</t>
  </si>
  <si>
    <t>MEMÓRIA DE CÁLCULO</t>
  </si>
  <si>
    <t>ESPECIFICAÇÃO</t>
  </si>
  <si>
    <t>UNID.</t>
  </si>
  <si>
    <t>CÁLCULO</t>
  </si>
  <si>
    <t>VILA DIOGO - VARGEM ALTA</t>
  </si>
  <si>
    <t>m²</t>
  </si>
  <si>
    <t>Placa de Obra padrão Sedurb 2,00 x 4,00 = 8,00m²</t>
  </si>
  <si>
    <t>Escritório: 4,00 x 3,00 = 12,00m²
Almoxarifado: 4,00 x 3,00 = 12,00m²
Total: 24,00m²</t>
  </si>
  <si>
    <t>m</t>
  </si>
  <si>
    <t>20,00 metros</t>
  </si>
  <si>
    <t>und</t>
  </si>
  <si>
    <t>1,00 unidade</t>
  </si>
  <si>
    <t>Conforme CPA</t>
  </si>
  <si>
    <t>4 unidades</t>
  </si>
  <si>
    <t>t</t>
  </si>
  <si>
    <t>5.2</t>
  </si>
  <si>
    <t>5.3</t>
  </si>
  <si>
    <r>
      <t xml:space="preserve">Trecho de calçada: 63,17 + 23,60 + 29,94 + 34,88 + 14,60 + 13,77 + 21,43 + 23,66 + 76,01 + 12,60 + 7,16 + 18,82 + 50,42 + 21,31 + 12,03 + 9,60 + 10,04 + 10,20 + 9,48 + 14,66 + 9,87 + 11,71 + 14,98 + 11,66 + 7,36 + 47,0 + 12,65 + 12,34 +  2,37 + 28,96 + 18,09 + 30,29 + 35,10 + 21,91 + 22,67 + 19,16 + 30,20 + 193,23 + 89,04 + 31,19 = 1.127,16m x 1,5m = </t>
    </r>
    <r>
      <rPr>
        <b/>
        <sz val="9"/>
        <rFont val="Arial"/>
        <family val="2"/>
      </rPr>
      <t xml:space="preserve">1.690,74m² </t>
    </r>
  </si>
  <si>
    <t>Valor Total do Serviço</t>
  </si>
  <si>
    <t>BDI =</t>
  </si>
  <si>
    <t>Custo Direto</t>
  </si>
  <si>
    <t>(E) Total:</t>
  </si>
  <si>
    <t>1,025XP + 1,065XR + 7,891</t>
  </si>
  <si>
    <t xml:space="preserve">t </t>
  </si>
  <si>
    <t>TR-301-00 (Massa Asfáltica)</t>
  </si>
  <si>
    <t xml:space="preserve">0,3264 </t>
  </si>
  <si>
    <t>0,681XP + 0,710XR + 2,841</t>
  </si>
  <si>
    <t xml:space="preserve">Transp. de Pó de pedra (incl. 0% IUM) s/ frete </t>
  </si>
  <si>
    <t xml:space="preserve">0,0003 </t>
  </si>
  <si>
    <t>0,676XP + 0,703XR</t>
  </si>
  <si>
    <t xml:space="preserve">Transp. de Dope (tambor c/ 100kg) </t>
  </si>
  <si>
    <t xml:space="preserve">0,0600 </t>
  </si>
  <si>
    <t>0,436XP + 0,516XR + 46,578</t>
  </si>
  <si>
    <t xml:space="preserve">Transp. de CAP 50/70 </t>
  </si>
  <si>
    <t xml:space="preserve">0,6134 </t>
  </si>
  <si>
    <t xml:space="preserve">Transp. de Brita graduada </t>
  </si>
  <si>
    <t>Custo Unit.</t>
  </si>
  <si>
    <t xml:space="preserve">Consumo </t>
  </si>
  <si>
    <t xml:space="preserve">Custo </t>
  </si>
  <si>
    <t>X2</t>
  </si>
  <si>
    <t>X1</t>
  </si>
  <si>
    <t>DMT</t>
  </si>
  <si>
    <t xml:space="preserve">Fórmula </t>
  </si>
  <si>
    <t>Código</t>
  </si>
  <si>
    <t xml:space="preserve">Unid. </t>
  </si>
  <si>
    <t>(H) Itens de Transporte</t>
  </si>
  <si>
    <t>Usinagem de concreto betuminoso usinado a quente (CBUQ), inclusive transporte comercial do oleo combustível</t>
  </si>
  <si>
    <t>Custo</t>
  </si>
  <si>
    <t>Coeficiente</t>
  </si>
  <si>
    <t>Custo Unitário</t>
  </si>
  <si>
    <t>Unidade</t>
  </si>
  <si>
    <t>(F) Serviços</t>
  </si>
  <si>
    <t>(D) Total:</t>
  </si>
  <si>
    <t xml:space="preserve">m3 </t>
  </si>
  <si>
    <t xml:space="preserve">Pó de pedra (incl. 0% IUM) s/ frete </t>
  </si>
  <si>
    <t xml:space="preserve">kg </t>
  </si>
  <si>
    <t xml:space="preserve">Dope </t>
  </si>
  <si>
    <t xml:space="preserve">CAP 50/70 </t>
  </si>
  <si>
    <t>Brita graduada, especificada sem pó, sem frete</t>
  </si>
  <si>
    <t>(E) Materiais</t>
  </si>
  <si>
    <t>CUSTO DE EXECUÇÃO = (B + A + C) / D</t>
  </si>
  <si>
    <t xml:space="preserve"> (D) Produção</t>
  </si>
  <si>
    <t>X</t>
  </si>
  <si>
    <t>Ferramentas</t>
  </si>
  <si>
    <t>MAT.</t>
  </si>
  <si>
    <t>EQUIP.</t>
  </si>
  <si>
    <t>M.O</t>
  </si>
  <si>
    <t>%</t>
  </si>
  <si>
    <t>(C) Itens de Incidencia</t>
  </si>
  <si>
    <t>(B) Total:</t>
  </si>
  <si>
    <t>Servente</t>
  </si>
  <si>
    <t>Rasteleiro</t>
  </si>
  <si>
    <t>Encarregado de pista</t>
  </si>
  <si>
    <t>Custo Horario</t>
  </si>
  <si>
    <t>Sal. Hora c/ Enc</t>
  </si>
  <si>
    <t>Sal. Hora</t>
  </si>
  <si>
    <t>Encargos</t>
  </si>
  <si>
    <t>(B) Mão de Obra</t>
  </si>
  <si>
    <t>(A) Total:</t>
  </si>
  <si>
    <t xml:space="preserve">0,4100 </t>
  </si>
  <si>
    <t xml:space="preserve">0,5900 </t>
  </si>
  <si>
    <t xml:space="preserve">1,0000 </t>
  </si>
  <si>
    <t>Vassoura mecânica VM-2440 (CMV) ou
equivalente</t>
  </si>
  <si>
    <t>Trator agrícola MF 297/4 -4 X 4 (MASSEY
FERGUSSON) ou equivalente</t>
  </si>
  <si>
    <t xml:space="preserve">0,7000 </t>
  </si>
  <si>
    <t>Rolo AP liso de aço TH-10 (6,3t) (TEMA TERRA) ou equivalente</t>
  </si>
  <si>
    <t xml:space="preserve">0,0400 </t>
  </si>
  <si>
    <t>Rolo AP de pneus AP-26 (8,9t) (MULLER) ou equivalente</t>
  </si>
  <si>
    <t xml:space="preserve">0,8400 </t>
  </si>
  <si>
    <t>Acabadora de asfalto AF 5000, esteira, CIBER ou equivalente</t>
  </si>
  <si>
    <t>Custo H Improd.</t>
  </si>
  <si>
    <t>Custo H. Prod.</t>
  </si>
  <si>
    <t>Coef. Improd.</t>
  </si>
  <si>
    <t>Coef. Prod.</t>
  </si>
  <si>
    <t>Quantitdade</t>
  </si>
  <si>
    <t>(A) Equipamento</t>
  </si>
  <si>
    <t>UNIDADE:</t>
  </si>
  <si>
    <t>CBUQ (camada pronta - binder) inclusive fornecimento e transporte comercial do CAP, inclusive transporte da massa</t>
  </si>
  <si>
    <t xml:space="preserve">SERVIÇO: </t>
  </si>
  <si>
    <t>CREA-ES 033738/D</t>
  </si>
  <si>
    <t>TOTAL</t>
  </si>
  <si>
    <t xml:space="preserve">SUBTOTAL </t>
  </si>
  <si>
    <t>ENCARGOS SOCIAIS ADERIDO</t>
  </si>
  <si>
    <t>EQUIPAMENTOS (TOTAL C)</t>
  </si>
  <si>
    <t>MATERIAIS (TOTAL B)</t>
  </si>
  <si>
    <t>MÃO DE OBRA (TOTAL A)</t>
  </si>
  <si>
    <t>VALORES</t>
  </si>
  <si>
    <t>TAXA</t>
  </si>
  <si>
    <t>DISCRIMINAÇÃO</t>
  </si>
  <si>
    <t>RESUMO</t>
  </si>
  <si>
    <t>TOTAL A</t>
  </si>
  <si>
    <t>H</t>
  </si>
  <si>
    <t>Encarregado de pavimentação</t>
  </si>
  <si>
    <t>DER-ES 20065</t>
  </si>
  <si>
    <t>MÊS</t>
  </si>
  <si>
    <t>QUANTIDADE</t>
  </si>
  <si>
    <t>TOTAL PARCIAL</t>
  </si>
  <si>
    <t>P. UNITÁRIO</t>
  </si>
  <si>
    <t>COEFICIENTE</t>
  </si>
  <si>
    <t>1 - MÃO DE OBRA</t>
  </si>
  <si>
    <t>UND</t>
  </si>
  <si>
    <t>Administração do canteiro de obra</t>
  </si>
  <si>
    <t>1 - SERVIÇOS PRELIMINARES</t>
  </si>
  <si>
    <t>Item</t>
  </si>
  <si>
    <t>COMPOSIÇÃO DE PREÇO AUXILIAR</t>
  </si>
  <si>
    <t>MEMORIAL DESCRITIVO</t>
  </si>
  <si>
    <t>A placa de obra nas dimensões de 2,00m x 4,00m metros no padrão DER-ES, deverá ser confeccionada em chapa de aço galvanizado e fixada por pontaletes de madeira 8x8 cm e deverá constar as logomarcas do Governo Estadual, além das seguintes inscrições: nome, valor e prazo de execução do empreeendimento, identificação ds empresa executora e do responsável técnico pela mesma.</t>
  </si>
  <si>
    <t>A instalação provisória de energia elétrica será composta por rede de luz com padrão de entrada de energia elétrica trifásica, cabo de ligação até ao barracão da obra, quadro de distribruição completo com disjuntores termomagnéticos de 30A a 70 A - 3P.</t>
  </si>
  <si>
    <t>A instalação provisória de água potável será composta por rede de água, com padrão de entrada d'água com diâmetro de 3/4", conforme especificação da concessionária local, com tubos e conexões de PVC rígido soldável para alimentação e distribuição.</t>
  </si>
  <si>
    <t>Deverá ser instalado um reservatório de água de fibra de vidro com caspacidade para 1.000 litros d'água</t>
  </si>
  <si>
    <t>REDE DE DRENAGEM</t>
  </si>
  <si>
    <t>Todas as escavações para abertura de cavas  para a rede de drenagem deverá ser executada mecanicamente empregando retroescavadeira considerando o solo em material de 1a. Categoria, bem como todo aterro e/ou reaterro deverá ser compactado utilizando compactador de placa vibratória com reaproveitamento do material escavado.</t>
  </si>
  <si>
    <t>Deverão ser executados berços em brita para as redes de BSTC com diâmetro 0,30 m a 1,00 m.</t>
  </si>
  <si>
    <t>A rede de drenagem será composta por corpo BSTC diâmetro de 0,30 m de concreto simples, tipo ponta e bolsa para ligação da caixa ralo até ao poço de visita e por corpo BSTC diâmetro de 0,40m, em concreto armado CA-1, tipo macho-fêmea para ligação entre os poços de visita.</t>
  </si>
  <si>
    <t>Todos os poços de visita (PV) serão confeccionados em blocos de concreto com enchimento de concreto simples sobre fundo e cinta de concreto armado nas dimensões conforme detalhe em projeto com tampão de ferro fundido articulado.</t>
  </si>
  <si>
    <t>As caixas ralo serão em blocos pré-moldados e grelha articulada em FFA.</t>
  </si>
  <si>
    <t>A pintura de ligação consiste na aplicação de ligante asfáltico sobre a superfície do paralelepípedo ou camada de asfalto anterior à execução da camada de asfalto a ser aplicada, objetivando promover condições de aderência entre as mesmas.
Deverá ser feita com emulsão asfáltica elastomérica RR-2-C, de caráter catiônico, fabricada com emulsificantes aminados para caracterizar a ruptura rápida da emulsão e ligante contendo asfalto e borracha. Deverá obedecer às características da resolução ANP-32 preservando estado físico líquido, coloração marrom escuro e densidade relativa igual a 1,00.</t>
  </si>
  <si>
    <t>A aceitação do serviço executado está condicionada ao preenchimento das exigências desta Especificação e à uniformidade da superfície imprimada, que não deve apresentar falhas de aplicação ou manchas decorrentes de excesso de asfalto. A pintura de ligação será medida através da área executada, em metros quadrados, obedecidas as larguras do projeto.</t>
  </si>
  <si>
    <t>Controle de qualidade dos Materiais:
Agregado Graúdo:
Deve estar livre de torrões de argila e substâncias nocivas e apresentar as seguintes características:
Desgaste Los Angeles igual ou inferior a 40%
Índice de forma Superior a 0,5
Durabilidade, perda inferior a 12%
Granulometria de acordo com as faixas da norma DNIT ME- 083/98</t>
  </si>
  <si>
    <t>Agregado miúdo (Areia): Deverá estar livre de impurezas a atender a norma DNIT-ME-054/97
Cimento Portland: Deverá atender as exigências da norma DNER-ME-083/98
Emulsão Asfáltica: Deverá atender as exigências da ES- DNIT 153/2010</t>
  </si>
  <si>
    <t>Os meios fios serão do tipo concreto pré-moldado com dimensões de (12 x 30 x 15) cm , e deverão ser rejuntados com argamassa de cimento e areia no traço 1:3.</t>
  </si>
  <si>
    <t>SINALIZAÇÃO</t>
  </si>
  <si>
    <t>Sinalização horizontal - taxa 0,6 l/m², incluindo todos os equipamentos.</t>
  </si>
  <si>
    <t>Sinalização vertical, executada e moldade in loco, inclusive transporte de placa sinalização e madeira</t>
  </si>
  <si>
    <t>As calçadas e rampas serão executadas com 1,50m e  de largura, em concreto, incluido os pisos podotatil (0,40m), nas determinações do projeto</t>
  </si>
  <si>
    <t>Serão executadas 4 rampas de pedestres, com piso em ladrilho hidráulico podotátil distribuídas ao longo da via.</t>
  </si>
  <si>
    <t>PREFEITURA MUNICIPAL DE VARGEM ALTA
ESTADO DO ESPÍRITO SANTO</t>
  </si>
  <si>
    <t>CRONOGRAMA FÍSICO-FINANCEIRO</t>
  </si>
  <si>
    <t>Serviços</t>
  </si>
  <si>
    <t>Valor</t>
  </si>
  <si>
    <t>Inc.</t>
  </si>
  <si>
    <t>Valor Total dos</t>
  </si>
  <si>
    <t>1º mês</t>
  </si>
  <si>
    <t>2º mês</t>
  </si>
  <si>
    <t xml:space="preserve">3º mês </t>
  </si>
  <si>
    <t xml:space="preserve">4º mês </t>
  </si>
  <si>
    <t xml:space="preserve">5º mês </t>
  </si>
  <si>
    <t xml:space="preserve">6º mês </t>
  </si>
  <si>
    <t xml:space="preserve">7º mês </t>
  </si>
  <si>
    <t xml:space="preserve">8º mês </t>
  </si>
  <si>
    <t xml:space="preserve">9º mês </t>
  </si>
  <si>
    <t xml:space="preserve">10º mês </t>
  </si>
  <si>
    <t xml:space="preserve">11º mês </t>
  </si>
  <si>
    <t xml:space="preserve">12º mês </t>
  </si>
  <si>
    <t>Valor Total</t>
  </si>
  <si>
    <t>Valor das Parcelas</t>
  </si>
  <si>
    <t>Valor Acumulado</t>
  </si>
  <si>
    <t xml:space="preserve">Responsável Técnico: </t>
  </si>
  <si>
    <t>Administração:</t>
  </si>
  <si>
    <t>_______________________________________________
GERALDO BRUNORO ESTEVES
ENGENHEIRO CIVIL CREA-ES 33738/D</t>
  </si>
  <si>
    <t>_______________________________________
JOÃO CHRISOSTOMO ALTOE
Prefeito Municipal</t>
  </si>
  <si>
    <t xml:space="preserve">PREFEITURA MUNICIPAL DE VARGEM ALTA  </t>
  </si>
  <si>
    <t xml:space="preserve">DETALHAMENTO DO BDI </t>
  </si>
  <si>
    <t>PROPONENTE:</t>
  </si>
  <si>
    <t>1. Regime de Contribuição Previdenciária</t>
  </si>
  <si>
    <t>2. Tipo de Intervenção</t>
  </si>
  <si>
    <t>Rodovias e Ferrovias</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</si>
  <si>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</si>
  <si>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</si>
  <si>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</si>
  <si>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</si>
  <si>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</si>
  <si>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</si>
  <si>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</si>
  <si>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</si>
  <si>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Percentual da base de cálculo para o ISS:</t>
  </si>
  <si>
    <t>Alíquota do ISS (sobre a base de cálculo):</t>
  </si>
  <si>
    <t>COFINS</t>
  </si>
  <si>
    <t>PIS</t>
  </si>
  <si>
    <t>INSS</t>
  </si>
  <si>
    <t>5 – Demonstrativo de cálculo do BDI</t>
  </si>
  <si>
    <r>
      <t xml:space="preserve">BDI=    </t>
    </r>
    <r>
      <rPr>
        <u/>
        <sz val="10"/>
        <rFont val="Arial"/>
        <family val="2"/>
      </rPr>
      <t>(1+(AC+S+R+G))(1+DF)(1+L))</t>
    </r>
    <r>
      <rPr>
        <sz val="10"/>
        <rFont val="Arial"/>
        <family val="2"/>
      </rPr>
      <t xml:space="preserve">  -1 =</t>
    </r>
  </si>
  <si>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</si>
  <si>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</si>
  <si>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</si>
  <si>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</si>
  <si>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________________________________________________________</t>
  </si>
  <si>
    <t>Sem Desoneração</t>
  </si>
  <si>
    <t>127,00m x 0,05 x 0,60 = 3,81m³</t>
  </si>
  <si>
    <t>3,00m x 6 = 18,00m</t>
  </si>
  <si>
    <t>42,00m + 40,00m + 15,00m + 30,00m = 127,00m</t>
  </si>
  <si>
    <t>6 unidades</t>
  </si>
  <si>
    <t>Da estaca 01 à estaca 71 + 19,25,m = 1.439,25m de comprimento x 6,20m de largura da via = 8.923,35m²</t>
  </si>
  <si>
    <t>Da estaca 01 à estaca 71 + 19,25,m = 1.439,25m de comprimento x 7,00m de largura da via = 10.074,75m²</t>
  </si>
  <si>
    <t>RECAPEAMENTO DE TRECHO ASFÁLTICO AVENIDA TUFFY DAVID</t>
  </si>
  <si>
    <t xml:space="preserve">DER-ES 20077 </t>
  </si>
  <si>
    <t xml:space="preserve">Engenheiro auxiliar </t>
  </si>
  <si>
    <r>
      <rPr>
        <b/>
        <sz val="10"/>
        <rFont val="Arial"/>
        <family val="2"/>
      </rPr>
      <t xml:space="preserve">OBS.: </t>
    </r>
    <r>
      <rPr>
        <sz val="10"/>
        <rFont val="Arial"/>
        <family val="2"/>
      </rPr>
      <t>O cálculo referente ao coeficiente do engenheiro auxiliar foi feito conseiderando o engenheiro em obra 1 vez por semana, sendo assim temos: (1 vez por semana x 8 horas diárias x 4 semanas no mês)                                                           O cálculo referente ao coeficiente do encarregado de pavimentação foi feito considerando o encarregado em obra 1 dia e meio por semana, sendo assim temos: (1,5 vez por semana x 8 horas diárias x 4 semanas no mês)</t>
    </r>
  </si>
  <si>
    <t>BDI (23,32%)</t>
  </si>
  <si>
    <r>
      <rPr>
        <b/>
        <sz val="9"/>
        <rFont val="Arial"/>
        <family val="2"/>
      </rPr>
      <t xml:space="preserve">LADO DIREITO </t>
    </r>
    <r>
      <rPr>
        <sz val="9"/>
        <rFont val="Arial"/>
        <family val="2"/>
      </rPr>
      <t xml:space="preserve">- 63,17 + 23,60 + 29,94 + 34,88 + 14,60 + 13,77 + 21,43 + 23,66 + 76,01 + 12,60 + 7,16 + 18,82 + 50,42 + 21,31 + 12,03 + 9,60 + 10,04 + 10,20 + 9,48 + 14,66 + 9,87 + 11,71 + 14,98 + 11,66 + 7,36 + 47,0 + 12,65 + 12,34 + 14,95 + 9,45 + 11,51 + 12,16 + 17,84 + 21,77 + 19,50 + 3,41 + 18,36 + 14,11 + 8,01 + 6,98 + 8,95 + 8,81 + 13,57 + 12,90 + 2,37 + 28,96 + 18,09 + 30,29 + 35,10 + 21,91 + 22,67 + 19,16 + 30,20 + 193,23 + 89,04 + 31,19 = 1.329,44m                         </t>
    </r>
    <r>
      <rPr>
        <b/>
        <sz val="9"/>
        <rFont val="Arial"/>
        <family val="2"/>
      </rPr>
      <t xml:space="preserve">LADO ESQUERDO - </t>
    </r>
    <r>
      <rPr>
        <sz val="9"/>
        <rFont val="Arial"/>
        <family val="2"/>
      </rPr>
      <t xml:space="preserve">27,69 + 1,92 + 3,32 + 3,08 + 3,66 + 2,48 + 3,50 + 217,03 + 69,60 + 27,75 + 8,12 + 23,70 + 22,42 + 35,54 + 31,11 + 18,44 + 28,50 + 13,84 + 9,09 + 11,75 + 12,69 + 7,58 + 7,10 + 5,98 + 7,78 + 13,66 + 18,33 + 21,16 + 18,94 + 21,03 + 16,74 + 10,61 + 10,87 + 8,83 + 15,16 + 10,60 + 11,66 + 13,63 + 47,43 + 7,38 + 11,61 + 11,05 + 6,74 + 11,19 + 15,75 + 10,95 + 11,96 +12,07 + 11,51 + 13,16 + 22,12 + 50,49 + 36,07 + 8,01 + 11,64 +76,62 + 24,42 + 22,28 + 14,66 + 15,35 + 34,94 + 28,49 + 20,30 + 62,90 = 1.393,98m                       </t>
    </r>
    <r>
      <rPr>
        <b/>
        <sz val="9"/>
        <rFont val="Arial"/>
        <family val="2"/>
      </rPr>
      <t xml:space="preserve">TOTAL </t>
    </r>
    <r>
      <rPr>
        <sz val="9"/>
        <rFont val="Arial"/>
        <family val="2"/>
      </rPr>
      <t xml:space="preserve">- 1.329,44m + 1.393,98m = 2.723,42m x 0,4 largura x 0,08 espessura = </t>
    </r>
    <r>
      <rPr>
        <b/>
        <sz val="9"/>
        <rFont val="Arial"/>
        <family val="2"/>
      </rPr>
      <t xml:space="preserve">87,15m³   </t>
    </r>
    <r>
      <rPr>
        <sz val="9"/>
        <rFont val="Arial"/>
        <family val="2"/>
      </rPr>
      <t xml:space="preserve">        </t>
    </r>
  </si>
  <si>
    <r>
      <rPr>
        <b/>
        <sz val="9"/>
        <rFont val="Arial"/>
        <family val="2"/>
      </rPr>
      <t xml:space="preserve">LADO DIREITO </t>
    </r>
    <r>
      <rPr>
        <sz val="9"/>
        <rFont val="Arial"/>
        <family val="2"/>
      </rPr>
      <t xml:space="preserve">- 63,17 + 23,60 + 29,94 + 34,88 + 14,60 + 13,77 + 21,43 + 23,66 + 76,01 + 12,60 + 7,16 + 18,82 + 50,42 + 21,31 + 12,03 + 9,60 + 10,04 + 10,20 + 9,48 + 14,66 + 9,87 + 11,71 + 14,98 + 11,66 + 7,36 + 47,0 + 12,65 + 12,34 + 14,95 + 9,45 + 11,51 + 12,16 + 17,84 + 21,77 + 19,50 + 3,41 + 18,36 + 14,11 + 8,01 + 6,98 + 8,95 + 8,81 + 13,57 + 12,90 + 2,37 + 28,96 + 18,09 + 30,29 + 35,10 + 21,91 + 22,67 + 19,16 + 30,20 + 193,23 + 89,04 + 31,19 = 1.329,44m                         </t>
    </r>
    <r>
      <rPr>
        <b/>
        <sz val="9"/>
        <rFont val="Arial"/>
        <family val="2"/>
      </rPr>
      <t xml:space="preserve">LADO ESQUERDO - </t>
    </r>
    <r>
      <rPr>
        <sz val="9"/>
        <rFont val="Arial"/>
        <family val="2"/>
      </rPr>
      <t xml:space="preserve">27,69 + 1,92 + 3,32 + 3,08 + 3,66 + 2,48 + 3,50 + 217,03 + 69,60 + 27,75 + 8,12 + 23,70 + 22,42 + 35,54 + 31,11 + 18,44 + 28,50 + 13,84 + 9,09 + 11,75 + 12,69 + 7,58 + 7,10 + 5,98 + 7,78 + 13,66 + 18,33 + 21,16 + 18,94 + 21,03 + 16,74 + 10,61 + 10,87 + 8,83 + 15,16 + 10,60 + 11,66 + 13,63 + 47,43 + 7,38 + 11,61 + 11,05 + 6,74 + 11,19 + 15,75 + 10,95 + 11,96 +12,07 + 11,51 + 13,16 + 22,12 + 50,49 + 36,07 + 8,01 + 11,64 +76,62 + 24,42 + 22,28 + 14,66 + 15,35 + 34,94 + 28,49 + 20,30 + 62,90 = 1.393,98m                       </t>
    </r>
    <r>
      <rPr>
        <b/>
        <sz val="9"/>
        <rFont val="Arial"/>
        <family val="2"/>
      </rPr>
      <t xml:space="preserve">TOTAL </t>
    </r>
    <r>
      <rPr>
        <sz val="9"/>
        <rFont val="Arial"/>
        <family val="2"/>
      </rPr>
      <t xml:space="preserve">- 1.329,44m + 1.393,98m = </t>
    </r>
    <r>
      <rPr>
        <b/>
        <sz val="9"/>
        <rFont val="Arial"/>
        <family val="2"/>
      </rPr>
      <t>2.723,42m</t>
    </r>
  </si>
  <si>
    <r>
      <t xml:space="preserve">Da estaca 01 à estaca 71 + 19,25,m = 1.439,25m de comprimento x 0,10 x 4 (faixas) = </t>
    </r>
    <r>
      <rPr>
        <b/>
        <sz val="9"/>
        <rFont val="Arial"/>
        <family val="2"/>
      </rPr>
      <t>575,70m²</t>
    </r>
  </si>
  <si>
    <t>Área das placas circulares: 0,196m² x 6,00 placas = 1,17m²
Área das placas quadradas: 0,129m² x 10,00 placas = 1,29m²
Área das placas octagonais: 0,30m² x 9,00 placas= 2,70m²
Area total: 5,16m²</t>
  </si>
  <si>
    <r>
      <t xml:space="preserve">Da estaca 01 à estaca 71 + 19,25,m = 1.439,25m de comprimento x 6,20m de largura da via = 8.923,35m² x 0,04m de espessura do pavimento = 356,93 x 2,4t/m³ = </t>
    </r>
    <r>
      <rPr>
        <b/>
        <sz val="9"/>
        <rFont val="Arial"/>
        <family val="2"/>
      </rPr>
      <t>856,64t</t>
    </r>
  </si>
  <si>
    <t>O barracão destinado ao almoxarifado será nas dimensões com escritório: 4,00 x 3,00 = 12,00m², almoxarifado: 4,00 x 3,00 = 12,00m², totalizando 24,00m²e deverá ser confeccionado em chapa compensada 12mm e pont. 8x8cm, piso cimentado e cobertura de telhas fibrocimento 6mm, incl. ponto de luz</t>
  </si>
  <si>
    <t>As sarjetas serão executadas com concreto fck 20MPa.</t>
  </si>
  <si>
    <t xml:space="preserve">As vias urbanas a serem recapeadas deverão ser previamente limpas com jato de ar comprimido para isenção de excessos de poeiras prejudiciais ao serviço de pintura de ligação.
Cabe destacar que o serviço de fresagem será necessário devido à necessidade de recuperação do capeamento existente que se apresenta com danificações e deformações plásticas.
O serviço consistirá no corte de camadas ou desbaste do pavimento com o emprego de equipamentos mecânicos (fresadora). Deverá haver a remoção seletiva do revestimento, sendo o mesmo reaproveitado na própria obra (reciclagem).
A fresagem a ser executada será “tipo padrão”, com aproximadamente 15 mm entre os dentes de corte.
As máquinas e equipamentos para a fresagem devem ser específicos e estarem em boas condições de uso, para execução dos serviços. A máquina fresadora deverá ser de eixo rotacional vertical. </t>
  </si>
  <si>
    <t>Os serviços seguirão as normas de execução do Concreto Betuminoso Usinado a Quente (Especificação de serviço DNIT 153/2010), com faixa granulométrica “C”, respeitando-se o consumo de materiais por volume de CBUQ, de acordo com o exposto a seguir:</t>
  </si>
  <si>
    <t>O Equipamento para espalhamento e acabamento deverá ser constituído de Pavimentadoras Automotrizes, capazes de espalhar a mistura no alinhamento, cotas e abaulamento requeridos. As acabadoras deverão ser equipadas com parafusos-sem-fim, para colocar a mistura exatamente nas faixas, e possuir sistemas rápidos e eficientes de direção, além de marchas para frente e para trás. Preferencialmente, deverão possuir equipamento eletrônico para o controle de espessuras. O equipamento para compressão será constituído por rolo vibratório liso ou rolo pneumático, tipo tandem ou outro equipamento aprovado pela Fiscalização e que comprovadamente atenda às exigências de compactação. O rolo vibratório deverá possuir amplitude e frequência de vibração compatíveis com o serviço a ser executado.
Importante observar que sendo decorridos mais de sete dias entre a execução da pintura de ligação e a CBUQ, ou no caso de ter havido tráfego, a pintura de ligação deverá ser rejuvenescida com uma nova aplicação. O CBUQ produzido deverá ser transportado da usina ao ponto de aplicação, através de caminhões basculantes apropriados. Quando necessário, para que a mistura não sofra ação de intempéries, cada carregamento deverá ser coberto com lona ou outro material aceitável, com tamanho suficiente para proteger a mistura.</t>
  </si>
  <si>
    <t>Prazo: 365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</si>
</sst>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164" formatCode="_(&quot;R$ &quot;* #,##0.00_);_(&quot;R$ &quot;* \(#,##0.00\);_(&quot;R$ &quot;* &quot;-&quot;??_);_(@_)"/>
    <numFmt numFmtId="165" formatCode="_(&quot;R$&quot;\ * #,##0.00_);_(&quot;R$&quot;\ * \(#,##0.00\);_(&quot;R$&quot;\ * &quot;-&quot;??_);_(@_)"/>
    <numFmt numFmtId="166" formatCode="_(* #,##0.00_);_(* \(#,##0.00\);_(* &quot;-&quot;??_);_(@_)"/>
    <numFmt numFmtId="167" formatCode="0.0"/>
    <numFmt numFmtId="168" formatCode="_(* #,##0.0_);_(* \(#,##0.0\);_(* &quot;-&quot;??_);_(@_)"/>
    <numFmt numFmtId="169" formatCode="0.000"/>
    <numFmt numFmtId="170" formatCode="0.0000"/>
    <numFmt numFmtId="171" formatCode="_(* #,##0.000000_);_(* \(#,##0.000000\);_(* &quot;-&quot;??_);_(@_)"/>
    <numFmt numFmtId="172" formatCode="_(* #,##0.000_);_(* \(#,##0.000\);_(* &quot;-&quot;??_);_(@_)"/>
    <numFmt numFmtId="173" formatCode="_(* #,##0.00000_);_(* \(#,##0.00000\);_(* &quot;-&quot;??_);_(@_)"/>
    <numFmt numFmtId="174" formatCode="_(* #,##0.0000_);_(* \(#,##0.0000\);_(* &quot;-&quot;??_);_(@_)"/>
    <numFmt numFmtId="175" formatCode="0.0%"/>
  </numFmts>
  <fonts count="46" x14ac:knownFonts="1">
    <font>
      <sz val="11"/>
      <color theme="1"/>
      <name val="Calibri"/>
      <family val="2"/>
      <scheme val="minor"/>
    </font>
    <font>
      <sz val="11"/>
      <color theme="1"/>
      <name val="Calibri"/>
      <family val="2"/>
      <scheme val="minor"/>
    </font>
    <font>
      <sz val="10"/>
      <name val="Arial"/>
    </font>
    <font>
      <sz val="11"/>
      <name val="Arial"/>
      <family val="2"/>
    </font>
    <font>
      <sz val="10"/>
      <name val="Arial"/>
      <family val="2"/>
    </font>
    <font>
      <b/>
      <sz val="11"/>
      <name val="Arial"/>
      <family val="2"/>
    </font>
    <font>
      <b/>
      <u/>
      <sz val="11"/>
      <name val="Arial"/>
      <family val="2"/>
    </font>
    <font>
      <sz val="12"/>
      <name val="Arial"/>
      <family val="2"/>
    </font>
    <font>
      <b/>
      <sz val="10"/>
      <name val="Arial"/>
      <family val="2"/>
    </font>
    <font>
      <b/>
      <sz val="12"/>
      <name val="Arial"/>
      <family val="2"/>
    </font>
    <font>
      <b/>
      <sz val="9"/>
      <name val="Arial"/>
      <family val="2"/>
    </font>
    <font>
      <sz val="9"/>
      <name val="Arial"/>
      <family val="2"/>
    </font>
    <font>
      <b/>
      <sz val="14"/>
      <name val="Arial"/>
      <family val="2"/>
    </font>
    <font>
      <b/>
      <sz val="20"/>
      <name val="Arial"/>
      <family val="2"/>
    </font>
    <font>
      <b/>
      <sz val="18"/>
      <name val="Arial"/>
      <family val="2"/>
    </font>
    <font>
      <sz val="9"/>
      <color theme="1"/>
      <name val="Arial"/>
      <family val="2"/>
    </font>
    <font>
      <b/>
      <sz val="9"/>
      <color rgb="FFFF0000"/>
      <name val="Arial"/>
      <family val="2"/>
    </font>
    <font>
      <b/>
      <i/>
      <sz val="9"/>
      <color rgb="FFFF0000"/>
      <name val="Arial"/>
      <family val="2"/>
    </font>
    <font>
      <b/>
      <sz val="9"/>
      <color theme="1"/>
      <name val="Arial"/>
      <family val="2"/>
    </font>
    <font>
      <b/>
      <i/>
      <sz val="9"/>
      <color theme="1"/>
      <name val="Arial"/>
      <family val="2"/>
    </font>
    <font>
      <b/>
      <sz val="7"/>
      <color rgb="FF000000"/>
      <name val="Helvetica-Bold"/>
    </font>
    <font>
      <sz val="14"/>
      <color theme="1"/>
      <name val="Arial"/>
      <family val="2"/>
    </font>
    <font>
      <b/>
      <sz val="14"/>
      <color theme="1"/>
      <name val="Arial"/>
      <family val="2"/>
    </font>
    <font>
      <b/>
      <sz val="16"/>
      <name val="Arial"/>
      <family val="2"/>
    </font>
    <font>
      <sz val="8"/>
      <name val="Arial"/>
      <family val="2"/>
    </font>
    <font>
      <b/>
      <sz val="8"/>
      <name val="Arial"/>
      <family val="2"/>
    </font>
    <font>
      <b/>
      <sz val="22"/>
      <name val="Arial"/>
      <family val="2"/>
    </font>
    <font>
      <b/>
      <sz val="7"/>
      <name val="Arial"/>
      <family val="2"/>
    </font>
    <font>
      <sz val="7"/>
      <name val="Arial"/>
      <family val="2"/>
    </font>
    <font>
      <b/>
      <sz val="12"/>
      <color indexed="8"/>
      <name val="Arial"/>
      <family val="2"/>
    </font>
    <font>
      <b/>
      <sz val="10"/>
      <color indexed="8"/>
      <name val="Arial"/>
      <family val="2"/>
    </font>
    <font>
      <sz val="8"/>
      <color indexed="8"/>
      <name val="Arial"/>
      <family val="2"/>
    </font>
    <font>
      <sz val="10"/>
      <color indexed="8"/>
      <name val="Arial"/>
      <family val="2"/>
    </font>
    <font>
      <sz val="3"/>
      <name val="Arial"/>
      <family val="2"/>
    </font>
    <font>
      <b/>
      <sz val="3"/>
      <name val="Arial"/>
      <family val="2"/>
    </font>
    <font>
      <i/>
      <sz val="10"/>
      <name val="Arial"/>
      <family val="2"/>
    </font>
    <font>
      <u/>
      <sz val="10"/>
      <name val="Arial"/>
      <family val="2"/>
    </font>
    <font>
      <sz val="11"/>
      <color indexed="8"/>
      <name val="Calibri"/>
      <family val="2"/>
    </font>
    <font>
      <b/>
      <i/>
      <sz val="14"/>
      <name val="Arial"/>
      <family val="2"/>
    </font>
    <font>
      <b/>
      <sz val="10"/>
      <color indexed="10"/>
      <name val="Arial"/>
      <family val="2"/>
    </font>
    <font>
      <sz val="10"/>
      <color indexed="8"/>
      <name val="Calibri"/>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s>
  <cellStyleXfs count="16">
    <xf numFmtId="0" fontId="0" fillId="0" borderId="0"/>
    <xf numFmtId="0" fontId="2"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1" fillId="0" borderId="0"/>
    <xf numFmtId="9" fontId="37" fillId="0" borderId="0" applyFont="0" applyFill="0" applyBorder="0" applyAlignment="0" applyProtection="0"/>
  </cellStyleXfs>
  <cellXfs count="735">
    <xf numFmtId="0" fontId="0" fillId="0" borderId="0" xfId="0"/>
    <xf numFmtId="0" fontId="3" fillId="0" borderId="0" xfId="1" applyFont="1" applyAlignment="1">
      <alignment vertical="center"/>
    </xf>
    <xf numFmtId="165" fontId="3" fillId="0" borderId="0" xfId="2" applyNumberFormat="1" applyFont="1" applyBorder="1" applyAlignment="1">
      <alignment horizontal="center" vertical="center"/>
    </xf>
    <xf numFmtId="166" fontId="3" fillId="0" borderId="0" xfId="1" applyNumberFormat="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165" fontId="5" fillId="0" borderId="0" xfId="2" applyNumberFormat="1" applyFont="1" applyBorder="1" applyAlignment="1">
      <alignment horizontal="center" vertical="center"/>
    </xf>
    <xf numFmtId="0" fontId="5" fillId="0" borderId="0" xfId="1" applyFont="1" applyBorder="1" applyAlignment="1">
      <alignment vertical="center"/>
    </xf>
    <xf numFmtId="167" fontId="5" fillId="0" borderId="0" xfId="1" applyNumberFormat="1" applyFont="1" applyBorder="1" applyAlignment="1">
      <alignment horizontal="center" vertical="center"/>
    </xf>
    <xf numFmtId="2" fontId="3" fillId="0" borderId="0" xfId="1" applyNumberFormat="1" applyFont="1" applyBorder="1" applyAlignment="1">
      <alignment horizontal="center" vertical="center"/>
    </xf>
    <xf numFmtId="166" fontId="5" fillId="0" borderId="0" xfId="1" applyNumberFormat="1" applyFont="1" applyBorder="1" applyAlignment="1">
      <alignment horizontal="center" vertical="center"/>
    </xf>
    <xf numFmtId="0" fontId="5" fillId="0" borderId="0" xfId="1" applyFont="1" applyBorder="1" applyAlignment="1">
      <alignment horizontal="center" vertical="center"/>
    </xf>
    <xf numFmtId="0" fontId="5" fillId="0" borderId="0" xfId="1" applyFont="1" applyAlignment="1">
      <alignment vertical="center"/>
    </xf>
    <xf numFmtId="166" fontId="5" fillId="0" borderId="0" xfId="2" applyNumberFormat="1" applyFont="1" applyBorder="1" applyAlignment="1">
      <alignment horizontal="center" vertical="center"/>
    </xf>
    <xf numFmtId="164" fontId="5" fillId="0" borderId="0" xfId="2" applyFont="1" applyBorder="1" applyAlignment="1">
      <alignment horizontal="center" vertical="center"/>
    </xf>
    <xf numFmtId="167" fontId="3" fillId="0" borderId="0" xfId="1" applyNumberFormat="1" applyFont="1" applyBorder="1" applyAlignment="1">
      <alignment horizontal="center" vertical="center"/>
    </xf>
    <xf numFmtId="0" fontId="3" fillId="0" borderId="0" xfId="1" applyFont="1" applyBorder="1" applyAlignment="1">
      <alignment horizontal="left" vertical="center"/>
    </xf>
    <xf numFmtId="166" fontId="3" fillId="0" borderId="0" xfId="2" applyNumberFormat="1" applyFont="1" applyBorder="1" applyAlignment="1">
      <alignment horizontal="center" vertical="center"/>
    </xf>
    <xf numFmtId="164" fontId="3" fillId="0" borderId="0" xfId="2" applyFont="1" applyBorder="1" applyAlignment="1">
      <alignment horizontal="center" vertical="center"/>
    </xf>
    <xf numFmtId="168" fontId="3" fillId="0" borderId="0" xfId="2" applyNumberFormat="1" applyFont="1" applyBorder="1" applyAlignment="1">
      <alignment horizontal="center" vertical="center"/>
    </xf>
    <xf numFmtId="164" fontId="3" fillId="0" borderId="0" xfId="2" applyFont="1" applyBorder="1" applyAlignment="1">
      <alignment horizontal="left" vertical="center"/>
    </xf>
    <xf numFmtId="168" fontId="3" fillId="0" borderId="0" xfId="2" applyNumberFormat="1" applyFont="1" applyBorder="1" applyAlignment="1">
      <alignment vertical="center"/>
    </xf>
    <xf numFmtId="0" fontId="5" fillId="0" borderId="0" xfId="1" applyFont="1" applyBorder="1" applyAlignment="1">
      <alignment horizontal="right" vertical="center"/>
    </xf>
    <xf numFmtId="165" fontId="5" fillId="0" borderId="0" xfId="2" applyNumberFormat="1" applyFont="1" applyBorder="1" applyAlignment="1">
      <alignment horizontal="left" vertical="center"/>
    </xf>
    <xf numFmtId="166" fontId="5" fillId="0" borderId="0" xfId="2" applyNumberFormat="1" applyFont="1" applyBorder="1" applyAlignment="1">
      <alignment horizontal="left" vertical="center"/>
    </xf>
    <xf numFmtId="164" fontId="5" fillId="0" borderId="0" xfId="2" applyFont="1" applyBorder="1" applyAlignment="1">
      <alignment horizontal="left" vertical="center"/>
    </xf>
    <xf numFmtId="0" fontId="6" fillId="0" borderId="0" xfId="1" applyFont="1" applyBorder="1" applyAlignment="1">
      <alignment horizontal="center" vertical="center"/>
    </xf>
    <xf numFmtId="164" fontId="5" fillId="0" borderId="0" xfId="2" applyFont="1" applyBorder="1" applyAlignment="1">
      <alignment vertical="center"/>
    </xf>
    <xf numFmtId="0" fontId="7" fillId="0" borderId="0" xfId="1" applyFont="1" applyAlignment="1">
      <alignment vertical="center"/>
    </xf>
    <xf numFmtId="165" fontId="7" fillId="0" borderId="0" xfId="2" applyNumberFormat="1" applyFont="1" applyBorder="1" applyAlignment="1">
      <alignment horizontal="center" vertical="center"/>
    </xf>
    <xf numFmtId="166" fontId="7" fillId="0" borderId="0" xfId="1" applyNumberFormat="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4" fillId="0" borderId="0" xfId="1" applyFont="1" applyBorder="1" applyAlignment="1">
      <alignment horizontal="center" wrapText="1"/>
    </xf>
    <xf numFmtId="0" fontId="8" fillId="0" borderId="0" xfId="1" applyFont="1" applyBorder="1" applyAlignment="1">
      <alignment horizontal="center" wrapText="1"/>
    </xf>
    <xf numFmtId="2" fontId="7" fillId="0" borderId="0" xfId="1" applyNumberFormat="1" applyFont="1" applyBorder="1" applyAlignment="1">
      <alignment horizontal="center" vertical="center"/>
    </xf>
    <xf numFmtId="165" fontId="9" fillId="0" borderId="0" xfId="2" applyNumberFormat="1" applyFont="1" applyBorder="1" applyAlignment="1">
      <alignment horizontal="center" vertical="center"/>
    </xf>
    <xf numFmtId="166" fontId="7" fillId="0" borderId="0" xfId="2" applyNumberFormat="1" applyFont="1" applyBorder="1" applyAlignment="1">
      <alignment horizontal="center" vertical="center"/>
    </xf>
    <xf numFmtId="164" fontId="7" fillId="0" borderId="0" xfId="2" applyFont="1" applyBorder="1" applyAlignment="1">
      <alignment horizontal="center" vertical="center"/>
    </xf>
    <xf numFmtId="168" fontId="7" fillId="0" borderId="0" xfId="2" applyNumberFormat="1" applyFont="1" applyBorder="1" applyAlignment="1">
      <alignment horizontal="left" vertical="center"/>
    </xf>
    <xf numFmtId="168" fontId="3" fillId="0" borderId="0" xfId="2" applyNumberFormat="1" applyFont="1" applyBorder="1" applyAlignment="1">
      <alignment horizontal="left" vertical="center"/>
    </xf>
    <xf numFmtId="166" fontId="9" fillId="0" borderId="0" xfId="3" applyFont="1" applyAlignment="1"/>
    <xf numFmtId="166" fontId="3" fillId="0" borderId="0" xfId="3" applyFont="1" applyBorder="1" applyAlignment="1">
      <alignment horizontal="center" vertical="center"/>
    </xf>
    <xf numFmtId="166" fontId="3" fillId="0" borderId="0" xfId="3" applyFont="1" applyFill="1" applyBorder="1" applyAlignment="1">
      <alignment horizontal="center" vertical="center"/>
    </xf>
    <xf numFmtId="0" fontId="3" fillId="0" borderId="0" xfId="1" applyFont="1" applyBorder="1" applyAlignment="1">
      <alignment horizontal="justify" vertical="center" wrapText="1"/>
    </xf>
    <xf numFmtId="49" fontId="3" fillId="0" borderId="0" xfId="1" applyNumberFormat="1" applyFont="1" applyBorder="1" applyAlignment="1">
      <alignment horizontal="center" vertical="center"/>
    </xf>
    <xf numFmtId="0" fontId="3" fillId="0" borderId="0" xfId="1" applyNumberFormat="1" applyFont="1" applyBorder="1" applyAlignment="1">
      <alignment horizontal="center" vertical="center"/>
    </xf>
    <xf numFmtId="166" fontId="7" fillId="0" borderId="2" xfId="3" applyFont="1" applyFill="1" applyBorder="1" applyAlignment="1">
      <alignment horizontal="center" vertical="center"/>
    </xf>
    <xf numFmtId="166" fontId="7" fillId="0" borderId="3" xfId="3" applyFont="1" applyBorder="1" applyAlignment="1">
      <alignment horizontal="center" vertical="center"/>
    </xf>
    <xf numFmtId="0" fontId="7" fillId="0" borderId="3" xfId="1" applyFont="1" applyBorder="1" applyAlignment="1">
      <alignment horizontal="center" vertical="center"/>
    </xf>
    <xf numFmtId="0" fontId="9" fillId="0" borderId="4" xfId="1" applyFont="1" applyBorder="1" applyAlignment="1">
      <alignment horizontal="justify" vertical="center" wrapText="1"/>
    </xf>
    <xf numFmtId="49" fontId="7" fillId="0" borderId="1" xfId="1" applyNumberFormat="1" applyFont="1" applyBorder="1" applyAlignment="1">
      <alignment horizontal="center" vertical="center"/>
    </xf>
    <xf numFmtId="165" fontId="8" fillId="0" borderId="1" xfId="2" applyNumberFormat="1" applyFont="1" applyBorder="1" applyAlignment="1">
      <alignment horizontal="center" vertical="center"/>
    </xf>
    <xf numFmtId="165" fontId="8" fillId="0" borderId="2" xfId="2" applyNumberFormat="1" applyFont="1" applyBorder="1" applyAlignment="1">
      <alignment horizontal="center" vertical="center"/>
    </xf>
    <xf numFmtId="166" fontId="8" fillId="0" borderId="3" xfId="1" applyNumberFormat="1" applyFont="1" applyBorder="1" applyAlignment="1">
      <alignment horizontal="center" vertical="center"/>
    </xf>
    <xf numFmtId="0" fontId="8" fillId="0" borderId="3" xfId="1" applyFont="1" applyBorder="1" applyAlignment="1">
      <alignment horizontal="center" vertical="center"/>
    </xf>
    <xf numFmtId="0" fontId="10" fillId="0" borderId="1" xfId="1" applyFont="1" applyBorder="1" applyAlignment="1">
      <alignment vertical="center"/>
    </xf>
    <xf numFmtId="49" fontId="11"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right" vertical="center"/>
    </xf>
    <xf numFmtId="0" fontId="4" fillId="0" borderId="0" xfId="1" applyFont="1" applyAlignment="1"/>
    <xf numFmtId="10" fontId="4" fillId="0" borderId="0" xfId="4" applyNumberFormat="1" applyFont="1" applyAlignment="1">
      <alignment horizontal="center" vertical="center"/>
    </xf>
    <xf numFmtId="164" fontId="11" fillId="0" borderId="2" xfId="2" applyFont="1" applyFill="1" applyBorder="1" applyAlignment="1">
      <alignment horizontal="center" vertical="center"/>
    </xf>
    <xf numFmtId="164" fontId="11" fillId="0" borderId="1" xfId="2" applyFont="1" applyFill="1" applyBorder="1" applyAlignment="1">
      <alignment horizontal="center" vertical="center"/>
    </xf>
    <xf numFmtId="166" fontId="11" fillId="0" borderId="1" xfId="3"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Fill="1" applyBorder="1" applyAlignment="1">
      <alignment horizontal="justify" vertical="center" wrapText="1"/>
    </xf>
    <xf numFmtId="0" fontId="11" fillId="0" borderId="1" xfId="1" applyFont="1" applyFill="1" applyBorder="1" applyAlignment="1">
      <alignment horizontal="center" vertical="center" wrapText="1"/>
    </xf>
    <xf numFmtId="0" fontId="11" fillId="0" borderId="5" xfId="1" applyFont="1" applyBorder="1" applyAlignment="1">
      <alignment horizontal="center" vertical="center" wrapText="1"/>
    </xf>
    <xf numFmtId="164" fontId="4" fillId="0" borderId="2" xfId="2" applyFont="1" applyBorder="1" applyAlignment="1">
      <alignment horizontal="center" vertical="center"/>
    </xf>
    <xf numFmtId="0" fontId="11" fillId="0" borderId="1" xfId="1" applyFont="1" applyBorder="1" applyAlignment="1">
      <alignment horizontal="left" vertical="center" wrapText="1"/>
    </xf>
    <xf numFmtId="0" fontId="11" fillId="0" borderId="1" xfId="1" applyFont="1" applyBorder="1" applyAlignment="1">
      <alignment horizontal="justify" vertical="center" wrapText="1"/>
    </xf>
    <xf numFmtId="49" fontId="11" fillId="0" borderId="1" xfId="1" applyNumberFormat="1" applyFont="1" applyBorder="1" applyAlignment="1">
      <alignment horizontal="center" vertical="center" wrapText="1"/>
    </xf>
    <xf numFmtId="165" fontId="10" fillId="0" borderId="1" xfId="2" applyNumberFormat="1" applyFont="1" applyBorder="1" applyAlignment="1">
      <alignment horizontal="center" vertical="center"/>
    </xf>
    <xf numFmtId="166"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164" fontId="4" fillId="0" borderId="0" xfId="2" applyFont="1" applyAlignment="1">
      <alignment horizontal="center" vertical="center"/>
    </xf>
    <xf numFmtId="49" fontId="11" fillId="0" borderId="1" xfId="5" applyNumberFormat="1" applyFont="1" applyBorder="1" applyAlignment="1">
      <alignment horizontal="center" vertical="center" wrapText="1"/>
    </xf>
    <xf numFmtId="0" fontId="4" fillId="0" borderId="0" xfId="1" applyFont="1" applyAlignment="1">
      <alignment vertical="center"/>
    </xf>
    <xf numFmtId="0" fontId="11" fillId="0" borderId="0" xfId="1" applyFont="1" applyAlignment="1">
      <alignment vertical="center"/>
    </xf>
    <xf numFmtId="44" fontId="11" fillId="0" borderId="0" xfId="1" applyNumberFormat="1" applyFont="1" applyBorder="1" applyAlignment="1">
      <alignment vertical="center"/>
    </xf>
    <xf numFmtId="2" fontId="11" fillId="0" borderId="0" xfId="1" applyNumberFormat="1" applyFont="1" applyBorder="1" applyAlignment="1">
      <alignment vertical="center"/>
    </xf>
    <xf numFmtId="164" fontId="4" fillId="0" borderId="0" xfId="2" applyFont="1" applyAlignment="1">
      <alignment vertical="center"/>
    </xf>
    <xf numFmtId="166" fontId="11" fillId="0" borderId="1" xfId="3" applyFont="1" applyFill="1" applyBorder="1" applyAlignment="1">
      <alignment horizontal="center" vertical="center"/>
    </xf>
    <xf numFmtId="0" fontId="11" fillId="0" borderId="4" xfId="1" applyFont="1" applyFill="1" applyBorder="1" applyAlignment="1">
      <alignment vertical="center" wrapText="1"/>
    </xf>
    <xf numFmtId="0" fontId="11" fillId="0" borderId="5" xfId="1" applyFont="1" applyFill="1" applyBorder="1" applyAlignment="1">
      <alignment horizontal="center" vertical="center"/>
    </xf>
    <xf numFmtId="0" fontId="10" fillId="0" borderId="4" xfId="1"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5" xfId="1" applyFont="1" applyFill="1" applyBorder="1" applyAlignment="1">
      <alignment horizontal="center" vertical="center"/>
    </xf>
    <xf numFmtId="4" fontId="11" fillId="0" borderId="1" xfId="3" applyNumberFormat="1" applyFont="1" applyBorder="1" applyAlignment="1">
      <alignment horizontal="center" vertical="center" wrapText="1"/>
    </xf>
    <xf numFmtId="166" fontId="11" fillId="0" borderId="1" xfId="3" applyFont="1" applyBorder="1" applyAlignment="1">
      <alignment vertical="center" wrapText="1"/>
    </xf>
    <xf numFmtId="0" fontId="10" fillId="0" borderId="1" xfId="1" applyFont="1" applyBorder="1" applyAlignment="1">
      <alignment horizontal="left" vertical="center" wrapText="1"/>
    </xf>
    <xf numFmtId="0" fontId="10" fillId="0" borderId="5" xfId="1" applyFont="1" applyBorder="1" applyAlignment="1">
      <alignment horizontal="center" vertical="center" wrapText="1"/>
    </xf>
    <xf numFmtId="0" fontId="2" fillId="0" borderId="0" xfId="1"/>
    <xf numFmtId="0" fontId="10" fillId="0" borderId="16" xfId="1" applyFont="1" applyBorder="1" applyAlignment="1">
      <alignment horizontal="center" vertical="center"/>
    </xf>
    <xf numFmtId="0" fontId="10" fillId="0" borderId="5" xfId="1" applyFont="1" applyBorder="1" applyAlignment="1">
      <alignment horizontal="center" vertical="center"/>
    </xf>
    <xf numFmtId="2" fontId="11" fillId="0" borderId="1" xfId="3" applyNumberFormat="1" applyFont="1" applyBorder="1" applyAlignment="1">
      <alignment horizontal="center" vertical="center" wrapText="1"/>
    </xf>
    <xf numFmtId="0" fontId="10" fillId="0" borderId="1" xfId="1" applyFont="1" applyFill="1" applyBorder="1" applyAlignment="1">
      <alignment vertical="center" wrapText="1"/>
    </xf>
    <xf numFmtId="2" fontId="11" fillId="0" borderId="1" xfId="1" applyNumberFormat="1" applyFont="1" applyFill="1" applyBorder="1" applyAlignment="1">
      <alignment horizontal="center" vertical="center" wrapText="1"/>
    </xf>
    <xf numFmtId="2" fontId="11" fillId="0" borderId="1" xfId="1" applyNumberFormat="1" applyFont="1" applyBorder="1" applyAlignment="1">
      <alignment horizontal="center" vertical="center"/>
    </xf>
    <xf numFmtId="0" fontId="11" fillId="0" borderId="1" xfId="1" applyFont="1" applyBorder="1" applyAlignment="1">
      <alignment horizontal="center" vertical="center"/>
    </xf>
    <xf numFmtId="4" fontId="11" fillId="0" borderId="1" xfId="1" applyNumberFormat="1" applyFont="1" applyBorder="1" applyAlignment="1">
      <alignment horizontal="center" vertical="center"/>
    </xf>
    <xf numFmtId="4" fontId="11" fillId="0" borderId="1" xfId="3" applyNumberFormat="1" applyFont="1" applyFill="1" applyBorder="1" applyAlignment="1">
      <alignment horizontal="center" vertical="center" wrapText="1"/>
    </xf>
    <xf numFmtId="2" fontId="10" fillId="0" borderId="1" xfId="3" applyNumberFormat="1" applyFont="1" applyFill="1" applyBorder="1" applyAlignment="1">
      <alignment horizontal="center" vertical="center" wrapText="1"/>
    </xf>
    <xf numFmtId="0" fontId="8" fillId="0" borderId="0" xfId="1" applyFont="1"/>
    <xf numFmtId="2" fontId="11" fillId="0" borderId="1" xfId="3" applyNumberFormat="1" applyFont="1" applyFill="1" applyBorder="1" applyAlignment="1">
      <alignment horizontal="center" vertical="center" wrapText="1"/>
    </xf>
    <xf numFmtId="0" fontId="11" fillId="0" borderId="1" xfId="3" applyNumberFormat="1" applyFont="1" applyFill="1" applyBorder="1" applyAlignment="1">
      <alignment horizontal="left" vertical="center" wrapText="1"/>
    </xf>
    <xf numFmtId="0" fontId="4" fillId="0" borderId="1" xfId="1" applyFont="1" applyBorder="1"/>
    <xf numFmtId="0" fontId="3" fillId="0" borderId="1" xfId="1" applyFont="1" applyBorder="1"/>
    <xf numFmtId="2" fontId="3" fillId="0" borderId="1" xfId="3" applyNumberFormat="1" applyFont="1" applyBorder="1" applyAlignment="1">
      <alignment horizontal="center"/>
    </xf>
    <xf numFmtId="166" fontId="3" fillId="0" borderId="1" xfId="3" applyFont="1" applyBorder="1"/>
    <xf numFmtId="0" fontId="10" fillId="0" borderId="0" xfId="1" applyFont="1" applyBorder="1" applyAlignment="1">
      <alignment horizontal="center" vertical="center" wrapText="1"/>
    </xf>
    <xf numFmtId="0" fontId="11" fillId="0" borderId="0" xfId="1" applyFont="1" applyFill="1" applyBorder="1" applyAlignment="1">
      <alignment horizontal="justify" vertical="center" wrapText="1"/>
    </xf>
    <xf numFmtId="0" fontId="11" fillId="0" borderId="0" xfId="1" applyFont="1" applyBorder="1" applyAlignment="1">
      <alignment horizontal="center" vertical="center" wrapText="1"/>
    </xf>
    <xf numFmtId="2" fontId="11" fillId="0" borderId="0" xfId="3" applyNumberFormat="1" applyFont="1" applyFill="1" applyBorder="1" applyAlignment="1">
      <alignment horizontal="center" vertical="center" wrapText="1"/>
    </xf>
    <xf numFmtId="0" fontId="11" fillId="0" borderId="0" xfId="3" applyNumberFormat="1" applyFont="1" applyFill="1" applyBorder="1" applyAlignment="1">
      <alignment horizontal="left" vertical="center" wrapText="1"/>
    </xf>
    <xf numFmtId="2" fontId="11" fillId="0" borderId="0" xfId="3" applyNumberFormat="1" applyFont="1" applyBorder="1" applyAlignment="1">
      <alignment horizontal="center" vertical="center" wrapText="1"/>
    </xf>
    <xf numFmtId="166" fontId="11" fillId="0" borderId="0" xfId="3" applyFont="1" applyAlignment="1">
      <alignment vertical="center"/>
    </xf>
    <xf numFmtId="0" fontId="11" fillId="0" borderId="0" xfId="1" applyFont="1" applyBorder="1" applyAlignment="1">
      <alignment horizontal="left" vertical="center" wrapText="1"/>
    </xf>
    <xf numFmtId="166" fontId="10" fillId="0" borderId="0" xfId="3" applyFont="1" applyAlignment="1">
      <alignment horizontal="center" vertical="center"/>
    </xf>
    <xf numFmtId="0" fontId="3" fillId="0" borderId="0" xfId="1" applyFont="1" applyBorder="1" applyAlignment="1">
      <alignment horizontal="center" wrapText="1"/>
    </xf>
    <xf numFmtId="0" fontId="3" fillId="0" borderId="0" xfId="1" applyFont="1" applyBorder="1" applyAlignment="1">
      <alignment horizontal="justify" wrapText="1"/>
    </xf>
    <xf numFmtId="2" fontId="3" fillId="0" borderId="0" xfId="3" applyNumberFormat="1" applyFont="1" applyBorder="1" applyAlignment="1">
      <alignment horizontal="center" wrapText="1"/>
    </xf>
    <xf numFmtId="166" fontId="3" fillId="0" borderId="0" xfId="3" applyFont="1" applyAlignment="1"/>
    <xf numFmtId="0" fontId="3" fillId="0" borderId="0" xfId="1" applyFont="1" applyBorder="1" applyAlignment="1">
      <alignment wrapText="1"/>
    </xf>
    <xf numFmtId="0" fontId="5" fillId="0" borderId="0" xfId="1" applyFont="1" applyBorder="1" applyAlignment="1">
      <alignment horizontal="right" wrapText="1"/>
    </xf>
    <xf numFmtId="0" fontId="5" fillId="0" borderId="0" xfId="1" applyFont="1" applyBorder="1" applyAlignment="1">
      <alignment horizontal="center" wrapText="1"/>
    </xf>
    <xf numFmtId="0" fontId="5" fillId="0" borderId="0" xfId="1" applyFont="1" applyBorder="1" applyAlignment="1">
      <alignment wrapText="1"/>
    </xf>
    <xf numFmtId="0" fontId="4" fillId="0" borderId="0" xfId="1" applyFont="1"/>
    <xf numFmtId="0" fontId="3" fillId="0" borderId="0" xfId="1" applyFont="1" applyBorder="1" applyAlignment="1">
      <alignment horizontal="center" vertical="top" wrapText="1"/>
    </xf>
    <xf numFmtId="2" fontId="3" fillId="0" borderId="0" xfId="3" applyNumberFormat="1" applyFont="1" applyBorder="1" applyAlignment="1">
      <alignment horizontal="center" vertical="top" wrapText="1"/>
    </xf>
    <xf numFmtId="166" fontId="3" fillId="0" borderId="0" xfId="3" applyFont="1"/>
    <xf numFmtId="0" fontId="3" fillId="0" borderId="0" xfId="1" applyFont="1"/>
    <xf numFmtId="2" fontId="3" fillId="0" borderId="0" xfId="3" applyNumberFormat="1" applyFont="1" applyAlignment="1">
      <alignment horizontal="center"/>
    </xf>
    <xf numFmtId="0" fontId="15" fillId="0" borderId="0" xfId="6" applyFont="1" applyAlignment="1">
      <alignment vertical="center"/>
    </xf>
    <xf numFmtId="0" fontId="15" fillId="0" borderId="0" xfId="6" applyFont="1" applyBorder="1" applyAlignment="1">
      <alignment vertical="center"/>
    </xf>
    <xf numFmtId="0" fontId="15" fillId="0" borderId="10" xfId="6" applyFont="1" applyBorder="1" applyAlignment="1">
      <alignment vertical="center"/>
    </xf>
    <xf numFmtId="0" fontId="15" fillId="0" borderId="11" xfId="6" applyFont="1" applyBorder="1" applyAlignment="1">
      <alignment vertical="center"/>
    </xf>
    <xf numFmtId="0" fontId="15" fillId="0" borderId="12" xfId="6" applyFont="1" applyBorder="1" applyAlignment="1">
      <alignment vertical="center"/>
    </xf>
    <xf numFmtId="0" fontId="15" fillId="0" borderId="27" xfId="6" applyFont="1" applyBorder="1" applyAlignment="1">
      <alignment vertical="center"/>
    </xf>
    <xf numFmtId="0" fontId="15" fillId="0" borderId="28" xfId="6" applyFont="1" applyBorder="1" applyAlignment="1">
      <alignment vertical="center"/>
    </xf>
    <xf numFmtId="0" fontId="18" fillId="0" borderId="0" xfId="6" applyFont="1" applyBorder="1" applyAlignment="1">
      <alignment vertical="center"/>
    </xf>
    <xf numFmtId="10" fontId="19" fillId="0" borderId="2" xfId="6" applyNumberFormat="1" applyFont="1" applyBorder="1" applyAlignment="1">
      <alignment horizontal="left" vertical="center"/>
    </xf>
    <xf numFmtId="0" fontId="19" fillId="0" borderId="25" xfId="6" applyFont="1" applyBorder="1" applyAlignment="1">
      <alignment horizontal="right" vertical="center"/>
    </xf>
    <xf numFmtId="0" fontId="19" fillId="0" borderId="35" xfId="6" applyFont="1" applyBorder="1" applyAlignment="1">
      <alignment horizontal="center" vertical="center"/>
    </xf>
    <xf numFmtId="0" fontId="19" fillId="0" borderId="36" xfId="6" applyFont="1" applyBorder="1" applyAlignment="1">
      <alignment horizontal="center" vertical="center"/>
    </xf>
    <xf numFmtId="0" fontId="18" fillId="0" borderId="39" xfId="6" applyFont="1" applyBorder="1" applyAlignment="1">
      <alignment horizontal="right" vertical="center"/>
    </xf>
    <xf numFmtId="0" fontId="15" fillId="0" borderId="0" xfId="6" applyFont="1" applyAlignment="1">
      <alignment horizontal="center" vertical="center"/>
    </xf>
    <xf numFmtId="0" fontId="4" fillId="0" borderId="0" xfId="1" applyFont="1" applyAlignment="1">
      <alignment horizontal="center"/>
    </xf>
    <xf numFmtId="0" fontId="4" fillId="0" borderId="27" xfId="1" applyFont="1" applyBorder="1" applyAlignment="1">
      <alignment horizontal="center"/>
    </xf>
    <xf numFmtId="0" fontId="15" fillId="0" borderId="21" xfId="6" applyFont="1" applyBorder="1" applyAlignment="1">
      <alignment horizontal="center" vertical="center" wrapText="1"/>
    </xf>
    <xf numFmtId="0" fontId="15" fillId="0" borderId="20"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40" xfId="6" applyFont="1" applyBorder="1" applyAlignment="1">
      <alignment horizontal="center" vertical="center"/>
    </xf>
    <xf numFmtId="169" fontId="15" fillId="0" borderId="11" xfId="6" applyNumberFormat="1" applyFont="1" applyBorder="1" applyAlignment="1">
      <alignment horizontal="center" vertical="center"/>
    </xf>
    <xf numFmtId="169" fontId="15" fillId="0" borderId="40" xfId="6" applyNumberFormat="1" applyFont="1" applyBorder="1" applyAlignment="1">
      <alignment horizontal="center" vertical="center" wrapText="1"/>
    </xf>
    <xf numFmtId="0" fontId="15" fillId="0" borderId="40"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12" xfId="6" applyFont="1" applyBorder="1" applyAlignment="1">
      <alignment horizontal="left" vertical="center" wrapText="1"/>
    </xf>
    <xf numFmtId="0" fontId="15" fillId="0" borderId="28" xfId="6" applyFont="1" applyBorder="1" applyAlignment="1">
      <alignment horizontal="center" vertical="center"/>
    </xf>
    <xf numFmtId="0" fontId="15"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vertical="center"/>
    </xf>
    <xf numFmtId="169" fontId="15" fillId="0" borderId="1" xfId="6" applyNumberFormat="1" applyFont="1" applyBorder="1" applyAlignment="1">
      <alignment horizontal="center" vertical="center"/>
    </xf>
    <xf numFmtId="169" fontId="15" fillId="0" borderId="1" xfId="6" applyNumberFormat="1" applyFont="1" applyBorder="1" applyAlignment="1">
      <alignment horizontal="center" vertical="center" wrapText="1"/>
    </xf>
    <xf numFmtId="0" fontId="15" fillId="0" borderId="5" xfId="6" applyFont="1" applyBorder="1" applyAlignment="1">
      <alignment horizontal="left" vertical="center" wrapText="1"/>
    </xf>
    <xf numFmtId="169" fontId="15" fillId="0" borderId="6" xfId="6" applyNumberFormat="1" applyFont="1" applyBorder="1" applyAlignment="1">
      <alignment horizontal="center" vertical="center" wrapText="1"/>
    </xf>
    <xf numFmtId="0" fontId="15" fillId="0" borderId="41" xfId="6" applyFont="1" applyBorder="1" applyAlignment="1">
      <alignment horizontal="center" vertical="center" wrapText="1"/>
    </xf>
    <xf numFmtId="0" fontId="15" fillId="0" borderId="42" xfId="6" applyFont="1" applyBorder="1" applyAlignment="1">
      <alignment horizontal="center" vertical="center" wrapText="1"/>
    </xf>
    <xf numFmtId="169" fontId="15" fillId="0" borderId="42" xfId="6" applyNumberFormat="1" applyFont="1" applyBorder="1" applyAlignment="1">
      <alignment horizontal="center" vertical="center"/>
    </xf>
    <xf numFmtId="169" fontId="15" fillId="0" borderId="42" xfId="6" applyNumberFormat="1" applyFont="1" applyBorder="1" applyAlignment="1">
      <alignment horizontal="center" vertical="center" wrapText="1"/>
    </xf>
    <xf numFmtId="0" fontId="15" fillId="0" borderId="43" xfId="6" applyFont="1" applyBorder="1" applyAlignment="1">
      <alignment horizontal="left" vertical="center" wrapText="1"/>
    </xf>
    <xf numFmtId="0" fontId="20" fillId="0" borderId="27" xfId="1" applyFont="1" applyBorder="1" applyAlignment="1">
      <alignment vertical="center" wrapText="1"/>
    </xf>
    <xf numFmtId="0" fontId="18" fillId="0" borderId="44" xfId="6" applyFont="1" applyBorder="1" applyAlignment="1">
      <alignment horizontal="center" vertical="center" wrapText="1"/>
    </xf>
    <xf numFmtId="0" fontId="18" fillId="0" borderId="45" xfId="6" applyFont="1" applyBorder="1" applyAlignment="1">
      <alignment horizontal="center" vertical="center" wrapText="1"/>
    </xf>
    <xf numFmtId="0" fontId="18" fillId="0" borderId="46" xfId="6" applyFont="1" applyBorder="1" applyAlignment="1">
      <alignment horizontal="center" vertical="center" wrapText="1"/>
    </xf>
    <xf numFmtId="0" fontId="18" fillId="0" borderId="49" xfId="6" applyFont="1" applyBorder="1" applyAlignment="1">
      <alignment horizontal="right" vertical="center"/>
    </xf>
    <xf numFmtId="0" fontId="15" fillId="0" borderId="51" xfId="6" applyFont="1" applyBorder="1" applyAlignment="1">
      <alignment horizontal="center" vertical="center"/>
    </xf>
    <xf numFmtId="0" fontId="15" fillId="0" borderId="51" xfId="6" applyFont="1" applyBorder="1" applyAlignment="1">
      <alignment horizontal="center" vertical="center" wrapText="1"/>
    </xf>
    <xf numFmtId="0" fontId="18" fillId="0" borderId="51" xfId="6" applyFont="1" applyBorder="1" applyAlignment="1">
      <alignment vertical="center"/>
    </xf>
    <xf numFmtId="0" fontId="18" fillId="0" borderId="51" xfId="6" applyFont="1" applyBorder="1" applyAlignment="1">
      <alignment horizontal="center" vertical="center"/>
    </xf>
    <xf numFmtId="0" fontId="18" fillId="0" borderId="52" xfId="6" applyFont="1" applyBorder="1" applyAlignment="1">
      <alignment horizontal="right" vertical="center"/>
    </xf>
    <xf numFmtId="0" fontId="15" fillId="0" borderId="42" xfId="6" applyFont="1" applyBorder="1" applyAlignment="1">
      <alignment horizontal="center" vertical="center"/>
    </xf>
    <xf numFmtId="0" fontId="18" fillId="0" borderId="0" xfId="6" applyFont="1" applyAlignment="1">
      <alignment vertical="center"/>
    </xf>
    <xf numFmtId="0" fontId="18" fillId="0" borderId="27" xfId="6" applyFont="1" applyBorder="1" applyAlignment="1">
      <alignment vertical="center"/>
    </xf>
    <xf numFmtId="0" fontId="18" fillId="0" borderId="56" xfId="6" applyFont="1" applyBorder="1" applyAlignment="1">
      <alignment horizontal="center" vertical="center"/>
    </xf>
    <xf numFmtId="0" fontId="18" fillId="0" borderId="28" xfId="6" applyFont="1" applyBorder="1" applyAlignment="1">
      <alignment vertical="center"/>
    </xf>
    <xf numFmtId="0" fontId="18" fillId="0" borderId="12" xfId="6" applyFont="1" applyBorder="1" applyAlignment="1">
      <alignment horizontal="center" vertical="center"/>
    </xf>
    <xf numFmtId="0" fontId="15" fillId="0" borderId="0" xfId="6" applyFont="1" applyBorder="1" applyAlignment="1">
      <alignment horizontal="center" vertical="center"/>
    </xf>
    <xf numFmtId="0" fontId="15" fillId="0" borderId="51" xfId="6" applyFont="1" applyBorder="1" applyAlignment="1">
      <alignment vertical="center" wrapText="1"/>
    </xf>
    <xf numFmtId="0" fontId="15" fillId="0" borderId="55" xfId="6" applyFont="1" applyBorder="1" applyAlignment="1">
      <alignment vertical="center" wrapText="1"/>
    </xf>
    <xf numFmtId="2" fontId="15" fillId="0" borderId="51" xfId="6" applyNumberFormat="1" applyFont="1" applyBorder="1" applyAlignment="1">
      <alignment horizontal="center" vertical="center" wrapText="1"/>
    </xf>
    <xf numFmtId="0" fontId="18" fillId="0" borderId="55" xfId="6" applyFont="1" applyBorder="1" applyAlignment="1">
      <alignment horizontal="center" vertical="center"/>
    </xf>
    <xf numFmtId="0" fontId="18" fillId="0" borderId="51" xfId="6" applyFont="1" applyBorder="1" applyAlignment="1">
      <alignment horizontal="center" vertical="center" wrapText="1"/>
    </xf>
    <xf numFmtId="44" fontId="18" fillId="0" borderId="0" xfId="7" applyFont="1" applyBorder="1" applyAlignment="1">
      <alignment horizontal="center" vertical="center"/>
    </xf>
    <xf numFmtId="0" fontId="18" fillId="0" borderId="0" xfId="6" applyFont="1" applyBorder="1" applyAlignment="1">
      <alignment horizontal="right" vertical="center"/>
    </xf>
    <xf numFmtId="0" fontId="18" fillId="0" borderId="12" xfId="6" applyFont="1" applyBorder="1" applyAlignment="1">
      <alignment horizontal="right" vertical="center"/>
    </xf>
    <xf numFmtId="170" fontId="15" fillId="0" borderId="40" xfId="6" applyNumberFormat="1" applyFont="1" applyBorder="1" applyAlignment="1">
      <alignment vertical="center"/>
    </xf>
    <xf numFmtId="2" fontId="15" fillId="0" borderId="40" xfId="6" applyNumberFormat="1" applyFont="1" applyBorder="1" applyAlignment="1">
      <alignment vertical="center"/>
    </xf>
    <xf numFmtId="10" fontId="15" fillId="0" borderId="48" xfId="8" applyNumberFormat="1" applyFont="1" applyBorder="1" applyAlignment="1">
      <alignment vertical="center"/>
    </xf>
    <xf numFmtId="170" fontId="15" fillId="0" borderId="1" xfId="6" applyNumberFormat="1" applyFont="1" applyBorder="1" applyAlignment="1">
      <alignment vertical="center"/>
    </xf>
    <xf numFmtId="2" fontId="15" fillId="0" borderId="1" xfId="6" applyNumberFormat="1" applyFont="1" applyBorder="1" applyAlignment="1">
      <alignment vertical="center"/>
    </xf>
    <xf numFmtId="10" fontId="15" fillId="0" borderId="1" xfId="8" applyNumberFormat="1" applyFont="1" applyBorder="1" applyAlignment="1">
      <alignment vertical="center"/>
    </xf>
    <xf numFmtId="170" fontId="15" fillId="0" borderId="42" xfId="6" applyNumberFormat="1" applyFont="1" applyBorder="1" applyAlignment="1">
      <alignment vertical="center"/>
    </xf>
    <xf numFmtId="2" fontId="15" fillId="0" borderId="42" xfId="6" applyNumberFormat="1" applyFont="1" applyBorder="1" applyAlignment="1">
      <alignment vertical="center"/>
    </xf>
    <xf numFmtId="10" fontId="15" fillId="0" borderId="45" xfId="8" applyNumberFormat="1" applyFont="1" applyBorder="1" applyAlignment="1">
      <alignment vertical="center"/>
    </xf>
    <xf numFmtId="0" fontId="18" fillId="0" borderId="45" xfId="6" applyFont="1" applyBorder="1" applyAlignment="1">
      <alignment vertical="center"/>
    </xf>
    <xf numFmtId="0" fontId="18" fillId="0" borderId="59" xfId="6" applyFont="1" applyBorder="1" applyAlignment="1">
      <alignment horizontal="center" vertical="center"/>
    </xf>
    <xf numFmtId="0" fontId="18" fillId="0" borderId="45" xfId="6" applyFont="1" applyBorder="1" applyAlignment="1">
      <alignment horizontal="center" vertical="center"/>
    </xf>
    <xf numFmtId="2" fontId="15" fillId="0" borderId="40" xfId="6" applyNumberFormat="1" applyFont="1" applyBorder="1" applyAlignment="1">
      <alignment horizontal="center" vertical="center" wrapText="1"/>
    </xf>
    <xf numFmtId="0" fontId="15" fillId="0" borderId="48" xfId="6" applyFont="1" applyBorder="1" applyAlignment="1">
      <alignment horizontal="center" vertical="center" wrapText="1"/>
    </xf>
    <xf numFmtId="2" fontId="15" fillId="0" borderId="1" xfId="6" applyNumberFormat="1" applyFont="1" applyBorder="1" applyAlignment="1">
      <alignment horizontal="center" vertical="center" wrapText="1"/>
    </xf>
    <xf numFmtId="2" fontId="15" fillId="0" borderId="42" xfId="6" applyNumberFormat="1" applyFont="1" applyBorder="1" applyAlignment="1">
      <alignment horizontal="center" vertical="center" wrapText="1"/>
    </xf>
    <xf numFmtId="0" fontId="15" fillId="0" borderId="45" xfId="6" applyFont="1" applyBorder="1" applyAlignment="1">
      <alignment horizontal="center" vertical="center" wrapText="1"/>
    </xf>
    <xf numFmtId="0" fontId="18" fillId="0" borderId="0" xfId="6" applyFont="1" applyBorder="1" applyAlignment="1">
      <alignment horizontal="center" vertical="center"/>
    </xf>
    <xf numFmtId="0" fontId="21" fillId="0" borderId="0" xfId="6" applyFont="1" applyAlignment="1">
      <alignment vertical="center"/>
    </xf>
    <xf numFmtId="0" fontId="21" fillId="0" borderId="27" xfId="6" applyFont="1" applyBorder="1" applyAlignment="1">
      <alignment vertical="center"/>
    </xf>
    <xf numFmtId="0" fontId="21" fillId="0" borderId="28" xfId="6" applyFont="1" applyBorder="1" applyAlignment="1">
      <alignment vertical="center"/>
    </xf>
    <xf numFmtId="0" fontId="4" fillId="0" borderId="0" xfId="9"/>
    <xf numFmtId="0" fontId="4" fillId="0" borderId="0" xfId="9" applyBorder="1"/>
    <xf numFmtId="0" fontId="8" fillId="2" borderId="27" xfId="9" applyFont="1" applyFill="1" applyBorder="1" applyAlignment="1">
      <alignment horizontal="left" vertical="center"/>
    </xf>
    <xf numFmtId="0" fontId="8" fillId="2" borderId="0" xfId="9" applyFont="1" applyFill="1" applyBorder="1" applyAlignment="1">
      <alignment horizontal="left" vertical="center"/>
    </xf>
    <xf numFmtId="0" fontId="4" fillId="0" borderId="28" xfId="9" applyBorder="1"/>
    <xf numFmtId="0" fontId="8" fillId="2" borderId="60" xfId="9" applyFont="1" applyFill="1" applyBorder="1" applyAlignment="1">
      <alignment vertical="center"/>
    </xf>
    <xf numFmtId="0" fontId="8" fillId="2" borderId="25" xfId="9" applyFont="1" applyFill="1" applyBorder="1" applyAlignment="1">
      <alignment vertical="center"/>
    </xf>
    <xf numFmtId="0" fontId="4" fillId="0" borderId="22" xfId="9" applyBorder="1"/>
    <xf numFmtId="0" fontId="24" fillId="0" borderId="0" xfId="9" applyFont="1" applyAlignment="1">
      <alignment horizontal="center"/>
    </xf>
    <xf numFmtId="0" fontId="24" fillId="0" borderId="0" xfId="9" applyFont="1" applyBorder="1" applyAlignment="1">
      <alignment horizontal="center"/>
    </xf>
    <xf numFmtId="166" fontId="24" fillId="0" borderId="0" xfId="3" applyFont="1" applyBorder="1" applyAlignment="1">
      <alignment horizontal="center"/>
    </xf>
    <xf numFmtId="166" fontId="24" fillId="0" borderId="0" xfId="3" applyFont="1" applyBorder="1" applyAlignment="1">
      <alignment horizontal="left"/>
    </xf>
    <xf numFmtId="0" fontId="24" fillId="0" borderId="0" xfId="9" applyFont="1" applyBorder="1" applyAlignment="1">
      <alignment horizontal="center" vertical="center"/>
    </xf>
    <xf numFmtId="166" fontId="24" fillId="0" borderId="0" xfId="3" applyFont="1" applyBorder="1" applyAlignment="1"/>
    <xf numFmtId="10" fontId="24" fillId="0" borderId="0" xfId="10" applyNumberFormat="1" applyFont="1" applyBorder="1" applyAlignment="1"/>
    <xf numFmtId="0" fontId="24" fillId="0" borderId="0" xfId="9" applyFont="1" applyBorder="1" applyAlignment="1"/>
    <xf numFmtId="166" fontId="25" fillId="0" borderId="0" xfId="3" applyFont="1" applyBorder="1" applyAlignment="1"/>
    <xf numFmtId="0" fontId="25" fillId="0" borderId="0" xfId="9" applyFont="1" applyBorder="1" applyAlignment="1"/>
    <xf numFmtId="171" fontId="24" fillId="0" borderId="0" xfId="3" applyNumberFormat="1" applyFont="1" applyBorder="1" applyAlignment="1">
      <alignment horizontal="center"/>
    </xf>
    <xf numFmtId="0" fontId="24" fillId="0" borderId="0" xfId="9" applyFont="1" applyBorder="1" applyAlignment="1">
      <alignment horizontal="left" wrapText="1"/>
    </xf>
    <xf numFmtId="166" fontId="25" fillId="0" borderId="0" xfId="3" applyFont="1" applyBorder="1" applyAlignment="1">
      <alignment horizontal="center"/>
    </xf>
    <xf numFmtId="9" fontId="24" fillId="0" borderId="0" xfId="10" applyFont="1" applyBorder="1" applyAlignment="1">
      <alignment horizontal="center"/>
    </xf>
    <xf numFmtId="0" fontId="25" fillId="0" borderId="0" xfId="9" applyFont="1" applyBorder="1" applyAlignment="1">
      <alignment horizontal="left"/>
    </xf>
    <xf numFmtId="0" fontId="4" fillId="0" borderId="0" xfId="9" applyBorder="1" applyAlignment="1"/>
    <xf numFmtId="0" fontId="24" fillId="0" borderId="0" xfId="9" applyFont="1" applyBorder="1"/>
    <xf numFmtId="0" fontId="24" fillId="0" borderId="0" xfId="9" applyFont="1" applyBorder="1" applyAlignment="1">
      <alignment wrapText="1"/>
    </xf>
    <xf numFmtId="0" fontId="4" fillId="0" borderId="0" xfId="9" applyAlignment="1">
      <alignment horizontal="left" vertical="center"/>
    </xf>
    <xf numFmtId="166" fontId="25" fillId="0" borderId="0" xfId="11" applyFont="1" applyBorder="1" applyAlignment="1">
      <alignment horizontal="center"/>
    </xf>
    <xf numFmtId="0" fontId="24" fillId="0" borderId="0" xfId="1" applyFont="1" applyBorder="1" applyAlignment="1">
      <alignment horizontal="center"/>
    </xf>
    <xf numFmtId="0" fontId="25" fillId="0" borderId="0" xfId="1" applyFont="1" applyBorder="1" applyAlignment="1">
      <alignment horizontal="right"/>
    </xf>
    <xf numFmtId="166" fontId="25" fillId="0" borderId="29" xfId="11" applyFont="1" applyBorder="1" applyAlignment="1"/>
    <xf numFmtId="4" fontId="4" fillId="0" borderId="0" xfId="9" applyNumberFormat="1"/>
    <xf numFmtId="166" fontId="25" fillId="0" borderId="26" xfId="3" applyFont="1" applyBorder="1" applyAlignment="1"/>
    <xf numFmtId="166" fontId="24" fillId="0" borderId="26" xfId="3" applyFont="1" applyBorder="1" applyAlignment="1">
      <alignment vertical="center"/>
    </xf>
    <xf numFmtId="166" fontId="24" fillId="0" borderId="20" xfId="3" applyFont="1" applyBorder="1" applyAlignment="1">
      <alignment vertical="center"/>
    </xf>
    <xf numFmtId="166" fontId="24" fillId="0" borderId="20" xfId="3" applyFont="1" applyBorder="1" applyAlignment="1">
      <alignment horizontal="center" vertical="center"/>
    </xf>
    <xf numFmtId="166" fontId="24" fillId="0" borderId="20" xfId="3" applyFont="1" applyBorder="1" applyAlignment="1">
      <alignment horizontal="left" vertical="center"/>
    </xf>
    <xf numFmtId="0" fontId="24" fillId="0" borderId="20" xfId="9" applyFont="1" applyBorder="1" applyAlignment="1">
      <alignment horizontal="center" vertical="center"/>
    </xf>
    <xf numFmtId="0" fontId="24" fillId="0" borderId="25" xfId="9" applyFont="1" applyBorder="1" applyAlignment="1">
      <alignment horizontal="center" wrapText="1"/>
    </xf>
    <xf numFmtId="166" fontId="24" fillId="0" borderId="1" xfId="3" applyFont="1" applyBorder="1" applyAlignment="1">
      <alignment vertical="center"/>
    </xf>
    <xf numFmtId="166" fontId="24" fillId="0" borderId="1" xfId="3" applyFont="1" applyBorder="1" applyAlignment="1">
      <alignment horizontal="center" vertical="center"/>
    </xf>
    <xf numFmtId="166" fontId="24" fillId="0" borderId="1" xfId="3" applyFont="1" applyBorder="1" applyAlignment="1">
      <alignment horizontal="left" vertical="center"/>
    </xf>
    <xf numFmtId="0" fontId="24" fillId="0" borderId="1" xfId="9" applyFont="1" applyBorder="1" applyAlignment="1">
      <alignment horizontal="center" vertical="center"/>
    </xf>
    <xf numFmtId="0" fontId="24" fillId="0" borderId="26" xfId="9" applyFont="1" applyBorder="1" applyAlignment="1">
      <alignment horizontal="center"/>
    </xf>
    <xf numFmtId="0" fontId="24" fillId="0" borderId="1" xfId="9" applyFont="1" applyBorder="1" applyAlignment="1"/>
    <xf numFmtId="0" fontId="24" fillId="0" borderId="1" xfId="9" applyFont="1" applyBorder="1" applyAlignment="1">
      <alignment horizontal="center"/>
    </xf>
    <xf numFmtId="0" fontId="25" fillId="0" borderId="2" xfId="9" applyFont="1" applyBorder="1" applyAlignment="1">
      <alignment horizontal="left"/>
    </xf>
    <xf numFmtId="0" fontId="25" fillId="0" borderId="3" xfId="9" applyFont="1" applyBorder="1" applyAlignment="1">
      <alignment horizontal="left"/>
    </xf>
    <xf numFmtId="0" fontId="25" fillId="0" borderId="4" xfId="9" applyFont="1" applyBorder="1" applyAlignment="1">
      <alignment horizontal="left"/>
    </xf>
    <xf numFmtId="0" fontId="25" fillId="0" borderId="25" xfId="9" applyFont="1" applyBorder="1" applyAlignment="1">
      <alignment horizontal="left"/>
    </xf>
    <xf numFmtId="0" fontId="24" fillId="0" borderId="18" xfId="9" applyFont="1" applyBorder="1" applyAlignment="1">
      <alignment horizontal="center" vertical="center"/>
    </xf>
    <xf numFmtId="0" fontId="24" fillId="0" borderId="5" xfId="9" applyFont="1" applyBorder="1" applyAlignment="1">
      <alignment horizontal="center" vertical="center"/>
    </xf>
    <xf numFmtId="0" fontId="24" fillId="0" borderId="21" xfId="9" applyFont="1" applyBorder="1" applyAlignment="1">
      <alignment horizontal="center" vertical="center"/>
    </xf>
    <xf numFmtId="0" fontId="24" fillId="0" borderId="25" xfId="9" applyFont="1" applyBorder="1" applyAlignment="1">
      <alignment vertical="center"/>
    </xf>
    <xf numFmtId="0" fontId="4" fillId="0" borderId="0" xfId="12" applyFont="1" applyBorder="1"/>
    <xf numFmtId="0" fontId="4" fillId="0" borderId="0" xfId="12" applyFont="1"/>
    <xf numFmtId="0" fontId="9" fillId="0" borderId="0" xfId="12" applyFont="1" applyBorder="1" applyAlignment="1">
      <alignment horizontal="center" vertical="center"/>
    </xf>
    <xf numFmtId="0" fontId="10" fillId="0" borderId="0" xfId="12" applyFont="1" applyBorder="1" applyAlignment="1">
      <alignment horizontal="left" vertical="center"/>
    </xf>
    <xf numFmtId="0" fontId="23" fillId="0" borderId="0" xfId="12" applyFont="1" applyBorder="1" applyAlignment="1">
      <alignment horizontal="center" vertical="center"/>
    </xf>
    <xf numFmtId="0" fontId="10" fillId="0" borderId="0" xfId="12" applyFont="1" applyBorder="1" applyAlignment="1">
      <alignment horizontal="center" vertical="center"/>
    </xf>
    <xf numFmtId="0" fontId="8" fillId="0" borderId="0" xfId="12" applyFont="1" applyBorder="1" applyAlignment="1">
      <alignment horizontal="center"/>
    </xf>
    <xf numFmtId="0" fontId="10" fillId="0" borderId="0" xfId="12" applyFont="1" applyBorder="1" applyAlignment="1">
      <alignment horizontal="left" wrapText="1"/>
    </xf>
    <xf numFmtId="0" fontId="4" fillId="0" borderId="0" xfId="12" applyFont="1" applyBorder="1" applyAlignment="1"/>
    <xf numFmtId="0" fontId="4" fillId="0" borderId="0" xfId="12" applyFont="1" applyAlignment="1"/>
    <xf numFmtId="0" fontId="11" fillId="0" borderId="0" xfId="12" applyFont="1" applyBorder="1" applyAlignment="1">
      <alignment horizontal="justify" wrapText="1"/>
    </xf>
    <xf numFmtId="0" fontId="10" fillId="0" borderId="0" xfId="12" applyFont="1" applyBorder="1" applyAlignment="1">
      <alignment horizontal="right" wrapText="1"/>
    </xf>
    <xf numFmtId="0" fontId="10" fillId="0" borderId="0" xfId="12" applyFont="1" applyBorder="1" applyAlignment="1">
      <alignment horizontal="justify" wrapText="1"/>
    </xf>
    <xf numFmtId="0" fontId="10" fillId="0" borderId="0" xfId="12" applyFont="1" applyBorder="1" applyAlignment="1">
      <alignment horizontal="justify" vertical="top" wrapText="1"/>
    </xf>
    <xf numFmtId="0" fontId="11" fillId="0" borderId="0" xfId="12" applyFont="1" applyFill="1" applyBorder="1" applyAlignment="1">
      <alignment horizontal="justify" vertical="center" wrapText="1"/>
    </xf>
    <xf numFmtId="0" fontId="11" fillId="0" borderId="0" xfId="12" applyFont="1" applyBorder="1" applyAlignment="1">
      <alignment horizontal="justify" vertical="center" wrapText="1"/>
    </xf>
    <xf numFmtId="0" fontId="11" fillId="0" borderId="0" xfId="12" applyFont="1" applyBorder="1" applyAlignment="1">
      <alignment vertical="center" wrapText="1"/>
    </xf>
    <xf numFmtId="0" fontId="11" fillId="0" borderId="0" xfId="12" applyFont="1" applyBorder="1" applyAlignment="1">
      <alignment horizontal="left" vertical="center" wrapText="1"/>
    </xf>
    <xf numFmtId="0" fontId="25" fillId="0" borderId="0" xfId="1" applyFont="1" applyBorder="1" applyAlignment="1">
      <alignment vertical="center"/>
    </xf>
    <xf numFmtId="0" fontId="11" fillId="0" borderId="0" xfId="1" applyFont="1" applyBorder="1" applyAlignment="1">
      <alignment horizontal="justify" vertical="center" wrapText="1"/>
    </xf>
    <xf numFmtId="0" fontId="4" fillId="0" borderId="0" xfId="1" applyFont="1" applyBorder="1" applyAlignment="1"/>
    <xf numFmtId="0" fontId="11" fillId="0" borderId="0" xfId="12" applyFont="1" applyFill="1" applyBorder="1" applyAlignment="1">
      <alignment horizontal="justify" vertical="top" wrapText="1"/>
    </xf>
    <xf numFmtId="0" fontId="11" fillId="0" borderId="0" xfId="12" applyFont="1" applyBorder="1" applyAlignment="1">
      <alignment horizontal="center" vertical="center" wrapText="1"/>
    </xf>
    <xf numFmtId="0" fontId="11" fillId="0" borderId="0" xfId="12" applyFont="1" applyBorder="1" applyAlignment="1">
      <alignment horizontal="left" vertical="top" wrapText="1"/>
    </xf>
    <xf numFmtId="0" fontId="11" fillId="0" borderId="0" xfId="12" applyFont="1" applyBorder="1" applyAlignment="1">
      <alignment horizontal="center" wrapText="1"/>
    </xf>
    <xf numFmtId="0" fontId="3" fillId="0" borderId="0" xfId="12" applyFont="1" applyBorder="1" applyAlignment="1">
      <alignment horizontal="justify" wrapText="1"/>
    </xf>
    <xf numFmtId="0" fontId="3" fillId="0" borderId="0" xfId="12" applyFont="1" applyBorder="1" applyAlignment="1">
      <alignment wrapText="1"/>
    </xf>
    <xf numFmtId="0" fontId="5" fillId="0" borderId="0" xfId="12" applyFont="1" applyBorder="1" applyAlignment="1">
      <alignment horizontal="center" wrapText="1"/>
    </xf>
    <xf numFmtId="0" fontId="5" fillId="0" borderId="0" xfId="12" applyFont="1" applyBorder="1" applyAlignment="1">
      <alignment horizontal="right" wrapText="1"/>
    </xf>
    <xf numFmtId="0" fontId="5" fillId="0" borderId="0" xfId="12" applyFont="1" applyBorder="1" applyAlignment="1">
      <alignment wrapText="1"/>
    </xf>
    <xf numFmtId="0" fontId="4" fillId="0" borderId="0" xfId="12"/>
    <xf numFmtId="0" fontId="8" fillId="0" borderId="27" xfId="12" applyFont="1" applyBorder="1" applyAlignment="1">
      <alignment vertical="center"/>
    </xf>
    <xf numFmtId="0" fontId="24" fillId="0" borderId="58" xfId="12" applyFont="1" applyBorder="1" applyAlignment="1">
      <alignment horizontal="center"/>
    </xf>
    <xf numFmtId="0" fontId="24" fillId="0" borderId="42" xfId="12" applyFont="1" applyBorder="1" applyAlignment="1">
      <alignment horizontal="center"/>
    </xf>
    <xf numFmtId="0" fontId="24" fillId="0" borderId="41" xfId="12" applyFont="1" applyBorder="1" applyAlignment="1">
      <alignment horizontal="center"/>
    </xf>
    <xf numFmtId="0" fontId="24" fillId="0" borderId="63" xfId="12" applyFont="1" applyBorder="1" applyAlignment="1">
      <alignment horizontal="center"/>
    </xf>
    <xf numFmtId="0" fontId="28" fillId="0" borderId="40" xfId="12" applyFont="1" applyBorder="1" applyAlignment="1">
      <alignment horizontal="center"/>
    </xf>
    <xf numFmtId="0" fontId="24" fillId="0" borderId="29" xfId="12" applyFont="1" applyBorder="1" applyAlignment="1">
      <alignment horizontal="center"/>
    </xf>
    <xf numFmtId="0" fontId="24" fillId="0" borderId="16" xfId="12" applyFont="1" applyBorder="1" applyAlignment="1">
      <alignment horizontal="center" vertical="center"/>
    </xf>
    <xf numFmtId="0" fontId="24" fillId="0" borderId="17" xfId="12" applyFont="1" applyBorder="1" applyAlignment="1">
      <alignment horizontal="left" vertical="center" wrapText="1"/>
    </xf>
    <xf numFmtId="4" fontId="28" fillId="0" borderId="17" xfId="12" applyNumberFormat="1" applyFont="1" applyBorder="1" applyAlignment="1">
      <alignment horizontal="right" vertical="center"/>
    </xf>
    <xf numFmtId="10" fontId="28" fillId="0" borderId="17" xfId="4" applyNumberFormat="1" applyFont="1" applyBorder="1" applyAlignment="1">
      <alignment horizontal="center" vertical="center"/>
    </xf>
    <xf numFmtId="4" fontId="28" fillId="0" borderId="17" xfId="12" applyNumberFormat="1" applyFont="1" applyBorder="1" applyAlignment="1">
      <alignment horizontal="center" vertical="center"/>
    </xf>
    <xf numFmtId="0" fontId="28" fillId="0" borderId="17" xfId="12" applyFont="1" applyBorder="1" applyAlignment="1">
      <alignment horizontal="center" vertical="center"/>
    </xf>
    <xf numFmtId="0" fontId="28" fillId="0" borderId="9" xfId="12" applyFont="1" applyBorder="1" applyAlignment="1">
      <alignment horizontal="center" vertical="center"/>
    </xf>
    <xf numFmtId="4" fontId="28" fillId="0" borderId="61" xfId="12" applyNumberFormat="1" applyFont="1" applyBorder="1" applyAlignment="1">
      <alignment horizontal="right"/>
    </xf>
    <xf numFmtId="0" fontId="4" fillId="0" borderId="0" xfId="12" applyAlignment="1">
      <alignment vertical="center"/>
    </xf>
    <xf numFmtId="0" fontId="24" fillId="0" borderId="5" xfId="12" applyFont="1" applyBorder="1" applyAlignment="1">
      <alignment horizontal="center"/>
    </xf>
    <xf numFmtId="0" fontId="24" fillId="0" borderId="1" xfId="12" applyFont="1" applyBorder="1" applyAlignment="1">
      <alignment horizontal="left"/>
    </xf>
    <xf numFmtId="4" fontId="28" fillId="0" borderId="1" xfId="12" applyNumberFormat="1" applyFont="1" applyBorder="1" applyAlignment="1">
      <alignment horizontal="right"/>
    </xf>
    <xf numFmtId="10" fontId="28" fillId="0" borderId="1" xfId="4" applyNumberFormat="1" applyFont="1" applyBorder="1" applyAlignment="1">
      <alignment horizontal="center"/>
    </xf>
    <xf numFmtId="4" fontId="28" fillId="0" borderId="1" xfId="12" applyNumberFormat="1" applyFont="1" applyBorder="1" applyAlignment="1">
      <alignment horizontal="center"/>
    </xf>
    <xf numFmtId="4" fontId="28" fillId="0" borderId="4" xfId="12" applyNumberFormat="1" applyFont="1" applyBorder="1" applyAlignment="1">
      <alignment horizontal="center"/>
    </xf>
    <xf numFmtId="4" fontId="28" fillId="0" borderId="26" xfId="12" applyNumberFormat="1" applyFont="1" applyBorder="1" applyAlignment="1">
      <alignment horizontal="right"/>
    </xf>
    <xf numFmtId="0" fontId="28" fillId="0" borderId="4" xfId="12" applyFont="1" applyBorder="1" applyAlignment="1">
      <alignment horizontal="center"/>
    </xf>
    <xf numFmtId="0" fontId="28" fillId="0" borderId="1" xfId="12" applyFont="1" applyBorder="1" applyAlignment="1">
      <alignment horizontal="center"/>
    </xf>
    <xf numFmtId="4" fontId="28" fillId="0" borderId="1" xfId="12" applyNumberFormat="1" applyFont="1" applyBorder="1" applyAlignment="1">
      <alignment horizontal="center" vertical="center"/>
    </xf>
    <xf numFmtId="4" fontId="27" fillId="0" borderId="20" xfId="12" applyNumberFormat="1" applyFont="1" applyBorder="1" applyAlignment="1">
      <alignment horizontal="right"/>
    </xf>
    <xf numFmtId="10" fontId="27" fillId="0" borderId="20" xfId="4" applyNumberFormat="1" applyFont="1" applyBorder="1" applyAlignment="1">
      <alignment horizontal="center"/>
    </xf>
    <xf numFmtId="4" fontId="28" fillId="0" borderId="20" xfId="12" applyNumberFormat="1" applyFont="1" applyBorder="1" applyAlignment="1">
      <alignment horizontal="center" vertical="center"/>
    </xf>
    <xf numFmtId="4" fontId="28" fillId="0" borderId="20" xfId="12" applyNumberFormat="1" applyFont="1" applyBorder="1" applyAlignment="1">
      <alignment horizontal="center"/>
    </xf>
    <xf numFmtId="4" fontId="28" fillId="0" borderId="42" xfId="12" applyNumberFormat="1" applyFont="1" applyBorder="1" applyAlignment="1">
      <alignment horizontal="right"/>
    </xf>
    <xf numFmtId="10" fontId="28" fillId="0" borderId="42" xfId="4" applyNumberFormat="1" applyFont="1" applyBorder="1" applyAlignment="1">
      <alignment horizontal="center"/>
    </xf>
    <xf numFmtId="4" fontId="28" fillId="0" borderId="42" xfId="12" applyNumberFormat="1" applyFont="1" applyBorder="1" applyAlignment="1">
      <alignment horizontal="center"/>
    </xf>
    <xf numFmtId="4" fontId="28" fillId="0" borderId="41" xfId="12" applyNumberFormat="1" applyFont="1" applyBorder="1" applyAlignment="1">
      <alignment horizontal="right"/>
    </xf>
    <xf numFmtId="4" fontId="28" fillId="0" borderId="40" xfId="12" applyNumberFormat="1" applyFont="1" applyBorder="1" applyAlignment="1">
      <alignment horizontal="right"/>
    </xf>
    <xf numFmtId="10" fontId="28" fillId="0" borderId="40" xfId="4" applyNumberFormat="1" applyFont="1" applyBorder="1" applyAlignment="1">
      <alignment horizontal="center" vertical="center"/>
    </xf>
    <xf numFmtId="4" fontId="28" fillId="0" borderId="40" xfId="12" applyNumberFormat="1" applyFont="1" applyBorder="1" applyAlignment="1">
      <alignment horizontal="center"/>
    </xf>
    <xf numFmtId="4" fontId="27" fillId="0" borderId="40" xfId="12" applyNumberFormat="1" applyFont="1" applyBorder="1" applyAlignment="1">
      <alignment horizontal="center"/>
    </xf>
    <xf numFmtId="4" fontId="27" fillId="0" borderId="53" xfId="12" applyNumberFormat="1" applyFont="1" applyBorder="1" applyAlignment="1">
      <alignment horizontal="center"/>
    </xf>
    <xf numFmtId="49" fontId="24" fillId="0" borderId="0" xfId="12" applyNumberFormat="1" applyFont="1" applyBorder="1" applyAlignment="1">
      <alignment horizontal="center"/>
    </xf>
    <xf numFmtId="0" fontId="24" fillId="0" borderId="0" xfId="12" applyFont="1" applyBorder="1"/>
    <xf numFmtId="4" fontId="28" fillId="0" borderId="0" xfId="12" applyNumberFormat="1" applyFont="1" applyBorder="1"/>
    <xf numFmtId="4" fontId="4" fillId="0" borderId="0" xfId="12" applyNumberFormat="1"/>
    <xf numFmtId="0" fontId="12" fillId="0" borderId="0" xfId="13" applyFont="1" applyFill="1" applyBorder="1" applyAlignment="1">
      <alignment vertical="center" wrapText="1"/>
    </xf>
    <xf numFmtId="0" fontId="4" fillId="0" borderId="0" xfId="13" applyFont="1" applyAlignment="1">
      <alignment vertical="top"/>
    </xf>
    <xf numFmtId="0" fontId="10" fillId="0" borderId="0" xfId="13" applyFont="1" applyFill="1" applyBorder="1" applyAlignment="1">
      <alignment vertical="center"/>
    </xf>
    <xf numFmtId="0" fontId="4" fillId="0" borderId="0" xfId="13" applyFont="1" applyFill="1" applyBorder="1"/>
    <xf numFmtId="0" fontId="4" fillId="0" borderId="0" xfId="13" applyFont="1"/>
    <xf numFmtId="0" fontId="30" fillId="0" borderId="0" xfId="13" applyNumberFormat="1" applyFont="1" applyFill="1" applyBorder="1" applyAlignment="1">
      <alignment horizontal="center"/>
    </xf>
    <xf numFmtId="0" fontId="8" fillId="0" borderId="0" xfId="13" applyFont="1" applyFill="1" applyBorder="1" applyAlignment="1"/>
    <xf numFmtId="0" fontId="31" fillId="0" borderId="0" xfId="13" applyNumberFormat="1" applyFont="1" applyFill="1" applyBorder="1" applyAlignment="1">
      <alignment horizontal="right" vertical="center"/>
    </xf>
    <xf numFmtId="0" fontId="4" fillId="0" borderId="0" xfId="13" applyFont="1" applyFill="1" applyBorder="1" applyAlignment="1"/>
    <xf numFmtId="0" fontId="32" fillId="0" borderId="0" xfId="14" applyNumberFormat="1" applyFont="1" applyFill="1" applyBorder="1" applyAlignment="1">
      <alignment horizontal="right" vertical="center"/>
    </xf>
    <xf numFmtId="10" fontId="30" fillId="0" borderId="0" xfId="14" applyNumberFormat="1" applyFont="1" applyFill="1" applyBorder="1" applyAlignment="1">
      <alignment horizontal="left" vertical="center"/>
    </xf>
    <xf numFmtId="0" fontId="30" fillId="0" borderId="0" xfId="14" applyNumberFormat="1" applyFont="1" applyFill="1" applyAlignment="1">
      <alignment horizontal="center" wrapText="1"/>
    </xf>
    <xf numFmtId="0" fontId="30" fillId="0" borderId="0" xfId="14" applyNumberFormat="1" applyFont="1" applyFill="1" applyAlignment="1">
      <alignment wrapText="1"/>
    </xf>
    <xf numFmtId="0" fontId="30" fillId="0" borderId="0" xfId="14" applyNumberFormat="1" applyFont="1" applyBorder="1" applyAlignment="1">
      <alignment horizontal="center"/>
    </xf>
    <xf numFmtId="0" fontId="30" fillId="0" borderId="0" xfId="14" applyNumberFormat="1" applyFont="1"/>
    <xf numFmtId="0" fontId="4" fillId="0" borderId="0" xfId="12" applyFont="1" applyProtection="1"/>
    <xf numFmtId="0" fontId="33" fillId="0" borderId="0" xfId="12" applyFont="1" applyFill="1" applyProtection="1"/>
    <xf numFmtId="0" fontId="34" fillId="0" borderId="0" xfId="12" applyFont="1" applyFill="1" applyAlignment="1" applyProtection="1"/>
    <xf numFmtId="0" fontId="8" fillId="0" borderId="0" xfId="12" applyFont="1" applyFill="1" applyAlignment="1" applyProtection="1">
      <alignment horizontal="center"/>
    </xf>
    <xf numFmtId="0" fontId="8" fillId="0" borderId="0" xfId="12" applyFont="1" applyFill="1" applyAlignment="1" applyProtection="1"/>
    <xf numFmtId="0" fontId="33" fillId="0" borderId="0" xfId="12" applyFont="1" applyProtection="1"/>
    <xf numFmtId="0" fontId="4" fillId="0" borderId="0" xfId="12" applyFont="1" applyFill="1" applyProtection="1"/>
    <xf numFmtId="0" fontId="4" fillId="0" borderId="0" xfId="12" applyFont="1" applyFill="1" applyAlignment="1" applyProtection="1">
      <protection locked="0"/>
    </xf>
    <xf numFmtId="0" fontId="4" fillId="0" borderId="0" xfId="12" applyFont="1" applyFill="1" applyAlignment="1" applyProtection="1"/>
    <xf numFmtId="0" fontId="33" fillId="0" borderId="0" xfId="12" applyFont="1" applyFill="1" applyAlignment="1" applyProtection="1"/>
    <xf numFmtId="0" fontId="34" fillId="0" borderId="0" xfId="12" applyFont="1" applyFill="1" applyAlignment="1" applyProtection="1">
      <alignment horizontal="center"/>
    </xf>
    <xf numFmtId="0" fontId="4" fillId="0" borderId="0" xfId="12" applyFont="1" applyFill="1" applyAlignment="1" applyProtection="1">
      <alignment horizontal="center"/>
    </xf>
    <xf numFmtId="0" fontId="4" fillId="0" borderId="0" xfId="12" applyFont="1" applyAlignment="1" applyProtection="1">
      <alignment horizontal="center"/>
    </xf>
    <xf numFmtId="0" fontId="4" fillId="0" borderId="0" xfId="12" applyFont="1" applyFill="1" applyAlignment="1" applyProtection="1">
      <alignment horizontal="right"/>
    </xf>
    <xf numFmtId="0" fontId="4" fillId="0" borderId="64" xfId="12" applyFont="1" applyFill="1" applyBorder="1" applyAlignment="1" applyProtection="1">
      <alignment horizontal="justify" vertical="top" wrapText="1"/>
    </xf>
    <xf numFmtId="2" fontId="4" fillId="0" borderId="65" xfId="12" applyNumberFormat="1" applyFont="1" applyFill="1" applyBorder="1" applyAlignment="1" applyProtection="1">
      <alignment horizontal="center" vertical="top" wrapText="1"/>
      <protection locked="0"/>
    </xf>
    <xf numFmtId="0" fontId="4" fillId="0" borderId="2" xfId="12" applyFont="1" applyFill="1" applyBorder="1" applyAlignment="1" applyProtection="1">
      <alignment horizontal="center" vertical="top" wrapText="1"/>
    </xf>
    <xf numFmtId="0" fontId="32" fillId="0" borderId="0" xfId="12" applyFont="1" applyBorder="1" applyAlignment="1" applyProtection="1">
      <alignment horizontal="center" wrapText="1"/>
    </xf>
    <xf numFmtId="0" fontId="4" fillId="0" borderId="0" xfId="12" applyFont="1" applyFill="1" applyBorder="1" applyProtection="1"/>
    <xf numFmtId="0" fontId="35" fillId="0" borderId="3" xfId="12" applyFont="1" applyFill="1" applyBorder="1" applyAlignment="1" applyProtection="1">
      <alignment horizontal="justify" vertical="top" wrapText="1"/>
    </xf>
    <xf numFmtId="2" fontId="4" fillId="0" borderId="3" xfId="12" applyNumberFormat="1" applyFont="1" applyFill="1" applyBorder="1" applyAlignment="1" applyProtection="1">
      <alignment horizontal="center" vertical="top" wrapText="1"/>
    </xf>
    <xf numFmtId="0" fontId="4" fillId="0" borderId="3" xfId="12" applyFont="1" applyFill="1" applyBorder="1" applyAlignment="1" applyProtection="1">
      <alignment horizontal="center" vertical="top" wrapText="1"/>
    </xf>
    <xf numFmtId="0" fontId="4" fillId="0" borderId="0" xfId="12" applyFont="1" applyBorder="1" applyProtection="1"/>
    <xf numFmtId="0" fontId="4" fillId="0" borderId="0" xfId="12" applyFont="1" applyFill="1" applyBorder="1" applyAlignment="1" applyProtection="1">
      <alignment horizontal="center"/>
    </xf>
    <xf numFmtId="0" fontId="8" fillId="0" borderId="64" xfId="12" applyFont="1" applyFill="1" applyBorder="1" applyAlignment="1" applyProtection="1">
      <alignment horizontal="justify"/>
    </xf>
    <xf numFmtId="2" fontId="8" fillId="0" borderId="65" xfId="12" applyNumberFormat="1" applyFont="1" applyFill="1" applyBorder="1" applyAlignment="1" applyProtection="1">
      <alignment horizontal="center"/>
    </xf>
    <xf numFmtId="0" fontId="8" fillId="0" borderId="2" xfId="12" applyFont="1" applyFill="1" applyBorder="1" applyAlignment="1" applyProtection="1">
      <alignment horizontal="center" vertical="top" wrapText="1"/>
    </xf>
    <xf numFmtId="0" fontId="35" fillId="0" borderId="64" xfId="12" applyFont="1" applyFill="1" applyBorder="1" applyAlignment="1" applyProtection="1">
      <alignment horizontal="left" vertical="top" wrapText="1" indent="2"/>
    </xf>
    <xf numFmtId="0" fontId="34" fillId="0" borderId="0" xfId="12" applyFont="1" applyFill="1" applyBorder="1" applyAlignment="1" applyProtection="1">
      <alignment horizontal="center"/>
    </xf>
    <xf numFmtId="2" fontId="4" fillId="0" borderId="65" xfId="12" applyNumberFormat="1" applyFont="1" applyFill="1" applyBorder="1" applyAlignment="1" applyProtection="1">
      <alignment horizontal="center" vertical="top" wrapText="1"/>
    </xf>
    <xf numFmtId="2" fontId="4" fillId="0" borderId="2" xfId="12" applyNumberFormat="1" applyFont="1" applyFill="1" applyBorder="1" applyAlignment="1" applyProtection="1">
      <alignment horizontal="center" vertical="top" wrapText="1"/>
    </xf>
    <xf numFmtId="10" fontId="39" fillId="0" borderId="0" xfId="4" applyNumberFormat="1" applyFont="1" applyBorder="1" applyAlignment="1" applyProtection="1">
      <alignment horizontal="center" vertical="center" wrapText="1"/>
    </xf>
    <xf numFmtId="10" fontId="39" fillId="0" borderId="0" xfId="4" applyNumberFormat="1" applyFont="1" applyBorder="1" applyAlignment="1" applyProtection="1">
      <alignment horizontal="left" vertical="center" wrapText="1"/>
    </xf>
    <xf numFmtId="10" fontId="40" fillId="0" borderId="0" xfId="4" applyNumberFormat="1" applyFont="1" applyProtection="1"/>
    <xf numFmtId="175" fontId="40" fillId="0" borderId="0" xfId="4" applyNumberFormat="1" applyFont="1" applyFill="1" applyAlignment="1" applyProtection="1">
      <alignment horizontal="center"/>
    </xf>
    <xf numFmtId="0" fontId="24" fillId="0" borderId="0" xfId="12" applyFont="1" applyFill="1" applyAlignment="1" applyProtection="1">
      <alignment horizontal="left"/>
    </xf>
    <xf numFmtId="0" fontId="24" fillId="0" borderId="0" xfId="14" applyFont="1" applyFill="1" applyBorder="1" applyAlignment="1">
      <alignment vertical="center"/>
    </xf>
    <xf numFmtId="0" fontId="8" fillId="0" borderId="0" xfId="14" applyFont="1" applyFill="1" applyBorder="1" applyAlignment="1">
      <alignment vertical="center"/>
    </xf>
    <xf numFmtId="0" fontId="11" fillId="0" borderId="0" xfId="14" applyFont="1" applyFill="1" applyBorder="1" applyAlignment="1">
      <alignment vertical="center"/>
    </xf>
    <xf numFmtId="0" fontId="4" fillId="0" borderId="0" xfId="12" applyFont="1" applyFill="1" applyAlignment="1" applyProtection="1">
      <alignment horizontal="left"/>
    </xf>
    <xf numFmtId="166" fontId="11" fillId="0" borderId="6" xfId="3" applyFont="1" applyBorder="1" applyAlignment="1">
      <alignment vertical="center"/>
    </xf>
    <xf numFmtId="0" fontId="18" fillId="0" borderId="42" xfId="6" applyFont="1" applyBorder="1" applyAlignment="1">
      <alignment horizontal="center" vertical="center"/>
    </xf>
    <xf numFmtId="2" fontId="11" fillId="0" borderId="1" xfId="0" applyNumberFormat="1" applyFont="1" applyBorder="1" applyAlignment="1">
      <alignment horizontal="center" vertical="center"/>
    </xf>
    <xf numFmtId="0" fontId="18" fillId="0" borderId="42" xfId="6" applyFont="1" applyBorder="1" applyAlignment="1">
      <alignment vertical="center" wrapText="1"/>
    </xf>
    <xf numFmtId="166" fontId="10" fillId="0" borderId="26" xfId="3" applyFont="1" applyBorder="1" applyAlignment="1">
      <alignment vertical="center"/>
    </xf>
    <xf numFmtId="166" fontId="11" fillId="0" borderId="26" xfId="3" applyFont="1" applyBorder="1" applyAlignment="1">
      <alignment vertical="center"/>
    </xf>
    <xf numFmtId="166" fontId="3" fillId="0" borderId="2" xfId="3" applyFont="1" applyBorder="1" applyAlignment="1">
      <alignment horizontal="center" vertical="center"/>
    </xf>
    <xf numFmtId="164" fontId="8" fillId="0" borderId="5" xfId="2" applyFont="1" applyBorder="1" applyAlignment="1">
      <alignment vertical="center"/>
    </xf>
    <xf numFmtId="0" fontId="8" fillId="0" borderId="5" xfId="1" applyFont="1" applyBorder="1" applyAlignment="1">
      <alignment horizontal="left" vertical="center"/>
    </xf>
    <xf numFmtId="0" fontId="8" fillId="0" borderId="5" xfId="1" applyFont="1" applyBorder="1" applyAlignment="1">
      <alignment horizontal="center" vertical="center"/>
    </xf>
    <xf numFmtId="165" fontId="8" fillId="0" borderId="6" xfId="2" applyNumberFormat="1" applyFont="1" applyBorder="1" applyAlignment="1">
      <alignment horizontal="center" vertical="center"/>
    </xf>
    <xf numFmtId="164" fontId="11" fillId="0" borderId="6" xfId="2" applyFont="1" applyBorder="1" applyAlignment="1">
      <alignment vertical="center"/>
    </xf>
    <xf numFmtId="166" fontId="10" fillId="0" borderId="6" xfId="1" applyNumberFormat="1" applyFont="1" applyFill="1" applyBorder="1" applyAlignment="1">
      <alignment horizontal="center" vertical="center"/>
    </xf>
    <xf numFmtId="0" fontId="10" fillId="0" borderId="5" xfId="1" applyNumberFormat="1" applyFont="1" applyBorder="1" applyAlignment="1">
      <alignment horizontal="center" vertical="center"/>
    </xf>
    <xf numFmtId="165" fontId="10" fillId="0" borderId="6" xfId="2" applyNumberFormat="1" applyFont="1" applyBorder="1" applyAlignment="1">
      <alignment horizontal="center" vertical="center"/>
    </xf>
    <xf numFmtId="0" fontId="11" fillId="0" borderId="5" xfId="1" applyNumberFormat="1" applyFont="1" applyBorder="1" applyAlignment="1">
      <alignment horizontal="center" vertical="center"/>
    </xf>
    <xf numFmtId="164" fontId="11" fillId="0" borderId="6" xfId="2" applyFont="1" applyBorder="1" applyAlignment="1">
      <alignment horizontal="center" vertical="center"/>
    </xf>
    <xf numFmtId="164" fontId="11" fillId="0" borderId="6" xfId="2" applyFont="1" applyFill="1" applyBorder="1" applyAlignment="1">
      <alignment vertical="center"/>
    </xf>
    <xf numFmtId="0" fontId="7" fillId="0" borderId="5" xfId="1" applyNumberFormat="1" applyFont="1" applyBorder="1" applyAlignment="1">
      <alignment horizontal="center" vertical="center"/>
    </xf>
    <xf numFmtId="166" fontId="9" fillId="0" borderId="6" xfId="3" applyFont="1" applyBorder="1" applyAlignment="1">
      <alignment horizontal="center" vertical="center"/>
    </xf>
    <xf numFmtId="166" fontId="10" fillId="0" borderId="1" xfId="3" applyFont="1" applyBorder="1" applyAlignment="1">
      <alignment horizontal="center" vertical="center"/>
    </xf>
    <xf numFmtId="0" fontId="10" fillId="0" borderId="1" xfId="3" applyNumberFormat="1" applyFont="1" applyBorder="1" applyAlignment="1">
      <alignment horizontal="center" vertical="center"/>
    </xf>
    <xf numFmtId="166" fontId="10" fillId="0" borderId="1" xfId="3" applyFont="1" applyBorder="1" applyAlignment="1">
      <alignment horizontal="center"/>
    </xf>
    <xf numFmtId="0" fontId="8" fillId="0" borderId="1" xfId="1" applyFont="1" applyBorder="1" applyAlignment="1">
      <alignment vertical="center"/>
    </xf>
    <xf numFmtId="0" fontId="10" fillId="0" borderId="1" xfId="1" applyFont="1" applyBorder="1" applyAlignment="1">
      <alignment horizontal="center" vertical="center" wrapText="1"/>
    </xf>
    <xf numFmtId="166" fontId="11" fillId="0" borderId="1" xfId="3" applyFont="1" applyFill="1" applyBorder="1" applyAlignment="1">
      <alignment vertical="center"/>
    </xf>
    <xf numFmtId="166" fontId="11" fillId="0" borderId="1" xfId="3" applyFont="1" applyFill="1" applyBorder="1" applyAlignment="1">
      <alignment horizontal="left" vertical="center" wrapText="1"/>
    </xf>
    <xf numFmtId="0" fontId="11" fillId="0" borderId="1" xfId="1" applyFont="1" applyFill="1" applyBorder="1" applyAlignment="1">
      <alignment vertical="center" wrapText="1"/>
    </xf>
    <xf numFmtId="2" fontId="11" fillId="0" borderId="1" xfId="0" applyNumberFormat="1"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1" xfId="1" applyFont="1" applyBorder="1" applyAlignment="1">
      <alignment horizontal="left" vertical="center"/>
    </xf>
    <xf numFmtId="0" fontId="10" fillId="0" borderId="1" xfId="3" applyNumberFormat="1" applyFont="1" applyFill="1" applyBorder="1" applyAlignment="1">
      <alignment horizontal="left" vertical="center" wrapText="1"/>
    </xf>
    <xf numFmtId="0" fontId="8" fillId="0" borderId="67" xfId="12" applyFont="1" applyBorder="1" applyAlignment="1">
      <alignment vertical="center"/>
    </xf>
    <xf numFmtId="4" fontId="27" fillId="0" borderId="29" xfId="12" applyNumberFormat="1" applyFont="1" applyBorder="1" applyAlignment="1">
      <alignment horizontal="right"/>
    </xf>
    <xf numFmtId="168" fontId="3" fillId="0" borderId="0" xfId="2" applyNumberFormat="1" applyFont="1" applyBorder="1" applyAlignment="1">
      <alignment horizontal="left" vertical="center"/>
    </xf>
    <xf numFmtId="166" fontId="8" fillId="0" borderId="0" xfId="3" applyFont="1" applyAlignment="1">
      <alignment horizontal="center"/>
    </xf>
    <xf numFmtId="164" fontId="13" fillId="0" borderId="15" xfId="2" applyFont="1" applyBorder="1" applyAlignment="1">
      <alignment horizontal="center" vertical="center"/>
    </xf>
    <xf numFmtId="164" fontId="13" fillId="0" borderId="14" xfId="2" applyFont="1" applyBorder="1" applyAlignment="1">
      <alignment horizontal="center" vertical="center"/>
    </xf>
    <xf numFmtId="164" fontId="13" fillId="0" borderId="13" xfId="2" applyFont="1" applyBorder="1" applyAlignment="1">
      <alignment horizontal="center" vertical="center"/>
    </xf>
    <xf numFmtId="164" fontId="12" fillId="0" borderId="12" xfId="2" applyFont="1" applyBorder="1" applyAlignment="1">
      <alignment horizontal="center" vertical="top"/>
    </xf>
    <xf numFmtId="164" fontId="12" fillId="0" borderId="11" xfId="2" applyFont="1" applyBorder="1" applyAlignment="1">
      <alignment horizontal="center" vertical="top"/>
    </xf>
    <xf numFmtId="164" fontId="12" fillId="0" borderId="10" xfId="2" applyFont="1" applyBorder="1" applyAlignment="1">
      <alignment horizontal="center" vertical="top"/>
    </xf>
    <xf numFmtId="164" fontId="5" fillId="0" borderId="36" xfId="2" applyFont="1" applyBorder="1" applyAlignment="1">
      <alignment horizontal="center" vertical="center"/>
    </xf>
    <xf numFmtId="164" fontId="5" fillId="0" borderId="58" xfId="2" applyFont="1" applyBorder="1" applyAlignment="1">
      <alignment horizontal="center" vertical="center"/>
    </xf>
    <xf numFmtId="164" fontId="5" fillId="0" borderId="33" xfId="2" applyFont="1" applyBorder="1" applyAlignment="1">
      <alignment horizontal="center" vertical="center"/>
    </xf>
    <xf numFmtId="164" fontId="8" fillId="0" borderId="4" xfId="2" applyFont="1" applyBorder="1" applyAlignment="1">
      <alignment horizontal="left" vertical="center"/>
    </xf>
    <xf numFmtId="164" fontId="8" fillId="0" borderId="3" xfId="2" applyFont="1" applyBorder="1" applyAlignment="1">
      <alignment horizontal="left" vertical="center"/>
    </xf>
    <xf numFmtId="164" fontId="8" fillId="0" borderId="2" xfId="2" applyFont="1" applyBorder="1" applyAlignment="1">
      <alignment horizontal="left" vertical="center"/>
    </xf>
    <xf numFmtId="166" fontId="8" fillId="0" borderId="4" xfId="2" applyNumberFormat="1" applyFont="1" applyBorder="1" applyAlignment="1">
      <alignment horizontal="center" vertical="center" wrapText="1"/>
    </xf>
    <xf numFmtId="166" fontId="8" fillId="0" borderId="3" xfId="2" applyNumberFormat="1" applyFont="1" applyBorder="1" applyAlignment="1">
      <alignment horizontal="center" vertical="center" wrapText="1"/>
    </xf>
    <xf numFmtId="166" fontId="8" fillId="0" borderId="26" xfId="2" applyNumberFormat="1" applyFont="1" applyBorder="1" applyAlignment="1">
      <alignment horizontal="center" vertical="center" wrapText="1"/>
    </xf>
    <xf numFmtId="164" fontId="8" fillId="0" borderId="1" xfId="2" applyFont="1" applyBorder="1" applyAlignment="1">
      <alignment horizontal="left" vertical="center"/>
    </xf>
    <xf numFmtId="166" fontId="8" fillId="0" borderId="1" xfId="2" applyNumberFormat="1" applyFont="1" applyBorder="1" applyAlignment="1">
      <alignment horizontal="center" vertical="center"/>
    </xf>
    <xf numFmtId="166" fontId="8" fillId="0" borderId="6" xfId="2" applyNumberFormat="1" applyFont="1" applyBorder="1" applyAlignment="1">
      <alignment horizontal="center" vertical="center"/>
    </xf>
    <xf numFmtId="0" fontId="11" fillId="0" borderId="0" xfId="1" applyFont="1" applyBorder="1" applyAlignment="1">
      <alignment horizontal="left" vertical="center" wrapText="1"/>
    </xf>
    <xf numFmtId="0" fontId="14" fillId="0" borderId="15" xfId="1" applyFont="1" applyBorder="1" applyAlignment="1">
      <alignment horizontal="center" vertical="center"/>
    </xf>
    <xf numFmtId="0" fontId="14" fillId="0" borderId="14" xfId="1" applyFont="1" applyBorder="1" applyAlignment="1">
      <alignment horizontal="center" vertical="center"/>
    </xf>
    <xf numFmtId="0" fontId="14" fillId="0" borderId="13"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10" fillId="0" borderId="17" xfId="1" applyFont="1" applyBorder="1" applyAlignment="1">
      <alignment horizontal="left" vertical="center"/>
    </xf>
    <xf numFmtId="0" fontId="10" fillId="0" borderId="18" xfId="1" applyFont="1" applyBorder="1" applyAlignment="1">
      <alignment horizontal="left" vertical="center"/>
    </xf>
    <xf numFmtId="0" fontId="10" fillId="0" borderId="1" xfId="1" applyFont="1" applyBorder="1" applyAlignment="1">
      <alignment horizontal="left" vertical="center"/>
    </xf>
    <xf numFmtId="0" fontId="10" fillId="0" borderId="6" xfId="1" applyFont="1" applyBorder="1" applyAlignment="1">
      <alignment horizontal="left" vertical="center"/>
    </xf>
    <xf numFmtId="0" fontId="9" fillId="0" borderId="1" xfId="1" applyFont="1" applyBorder="1" applyAlignment="1">
      <alignment horizontal="center" vertical="center"/>
    </xf>
    <xf numFmtId="44" fontId="19" fillId="0" borderId="52" xfId="7" applyFont="1" applyBorder="1" applyAlignment="1">
      <alignment horizontal="center" vertical="center"/>
    </xf>
    <xf numFmtId="44" fontId="19" fillId="0" borderId="51" xfId="7" applyFont="1" applyBorder="1" applyAlignment="1">
      <alignment horizontal="center" vertical="center"/>
    </xf>
    <xf numFmtId="44" fontId="19" fillId="0" borderId="50" xfId="7" applyFont="1" applyBorder="1" applyAlignment="1">
      <alignment horizontal="center" vertical="center"/>
    </xf>
    <xf numFmtId="44" fontId="18" fillId="0" borderId="34" xfId="6" applyNumberFormat="1" applyFont="1" applyBorder="1" applyAlignment="1">
      <alignment horizontal="center" vertical="center"/>
    </xf>
    <xf numFmtId="44" fontId="18" fillId="0" borderId="33" xfId="6" applyNumberFormat="1" applyFont="1" applyBorder="1" applyAlignment="1">
      <alignment horizontal="center" vertical="center"/>
    </xf>
    <xf numFmtId="0" fontId="23" fillId="0" borderId="15" xfId="9" applyFont="1" applyBorder="1" applyAlignment="1">
      <alignment horizontal="center" vertical="center"/>
    </xf>
    <xf numFmtId="0" fontId="23" fillId="0" borderId="14" xfId="9" applyFont="1" applyBorder="1" applyAlignment="1">
      <alignment horizontal="center" vertical="center"/>
    </xf>
    <xf numFmtId="0" fontId="23" fillId="0" borderId="13" xfId="9" applyFont="1" applyBorder="1" applyAlignment="1">
      <alignment horizontal="center" vertical="center"/>
    </xf>
    <xf numFmtId="0" fontId="9" fillId="0" borderId="60" xfId="9" applyFont="1" applyBorder="1" applyAlignment="1">
      <alignment horizontal="center" vertical="center"/>
    </xf>
    <xf numFmtId="0" fontId="9" fillId="0" borderId="8" xfId="9" applyFont="1" applyBorder="1" applyAlignment="1">
      <alignment horizontal="center" vertical="center"/>
    </xf>
    <xf numFmtId="0" fontId="9" fillId="0" borderId="61" xfId="9" applyFont="1" applyBorder="1" applyAlignment="1">
      <alignment horizontal="center" vertical="center"/>
    </xf>
    <xf numFmtId="0" fontId="8" fillId="0" borderId="0" xfId="9" applyFont="1" applyBorder="1" applyAlignment="1">
      <alignment horizontal="center" vertical="center"/>
    </xf>
    <xf numFmtId="0" fontId="8" fillId="0" borderId="27" xfId="9" applyFont="1" applyBorder="1" applyAlignment="1">
      <alignment horizontal="center" vertical="center"/>
    </xf>
    <xf numFmtId="0" fontId="8" fillId="2" borderId="3" xfId="9" applyFont="1" applyFill="1" applyBorder="1" applyAlignment="1">
      <alignment horizontal="left" vertical="center" wrapText="1"/>
    </xf>
    <xf numFmtId="0" fontId="8" fillId="2" borderId="26" xfId="9" applyFont="1" applyFill="1" applyBorder="1" applyAlignment="1">
      <alignment horizontal="left" vertical="center" wrapText="1"/>
    </xf>
    <xf numFmtId="0" fontId="8" fillId="2" borderId="3" xfId="9" applyFont="1" applyFill="1" applyBorder="1" applyAlignment="1">
      <alignment horizontal="left" vertical="center"/>
    </xf>
    <xf numFmtId="0" fontId="8" fillId="2" borderId="26" xfId="9" applyFont="1" applyFill="1" applyBorder="1" applyAlignment="1">
      <alignment horizontal="left" vertical="center"/>
    </xf>
    <xf numFmtId="166" fontId="15" fillId="0" borderId="1" xfId="3" applyFont="1" applyBorder="1" applyAlignment="1">
      <alignment horizontal="center" vertical="center"/>
    </xf>
    <xf numFmtId="166" fontId="15" fillId="0" borderId="6" xfId="3" applyFont="1" applyBorder="1" applyAlignment="1">
      <alignment horizontal="center" vertical="center"/>
    </xf>
    <xf numFmtId="166" fontId="15" fillId="0" borderId="42" xfId="3" applyFont="1" applyBorder="1" applyAlignment="1">
      <alignment horizontal="center" vertical="center"/>
    </xf>
    <xf numFmtId="166" fontId="15" fillId="0" borderId="41" xfId="3" applyFont="1" applyBorder="1" applyAlignment="1">
      <alignment horizontal="center" vertical="center"/>
    </xf>
    <xf numFmtId="2" fontId="15" fillId="0" borderId="1" xfId="6" applyNumberFormat="1" applyFont="1" applyBorder="1" applyAlignment="1">
      <alignment horizontal="center" vertical="center"/>
    </xf>
    <xf numFmtId="2" fontId="15" fillId="0" borderId="6" xfId="6" applyNumberFormat="1" applyFont="1" applyBorder="1" applyAlignment="1">
      <alignment horizontal="center" vertical="center"/>
    </xf>
    <xf numFmtId="2" fontId="15" fillId="0" borderId="42" xfId="6" applyNumberFormat="1" applyFont="1" applyBorder="1" applyAlignment="1">
      <alignment horizontal="center" vertical="center"/>
    </xf>
    <xf numFmtId="2" fontId="15" fillId="0" borderId="41" xfId="6" applyNumberFormat="1" applyFont="1" applyBorder="1" applyAlignment="1">
      <alignment horizontal="center" vertical="center"/>
    </xf>
    <xf numFmtId="0" fontId="18" fillId="0" borderId="45" xfId="6" applyFont="1" applyBorder="1" applyAlignment="1">
      <alignment horizontal="center" vertical="center"/>
    </xf>
    <xf numFmtId="0" fontId="18" fillId="0" borderId="44" xfId="6" applyFont="1" applyBorder="1" applyAlignment="1">
      <alignment horizontal="center" vertical="center"/>
    </xf>
    <xf numFmtId="44" fontId="18" fillId="0" borderId="48" xfId="7" applyFont="1" applyBorder="1" applyAlignment="1">
      <alignment horizontal="center" vertical="center"/>
    </xf>
    <xf numFmtId="44" fontId="18" fillId="0" borderId="47" xfId="7" applyFont="1" applyBorder="1" applyAlignment="1">
      <alignment horizontal="center" vertical="center"/>
    </xf>
    <xf numFmtId="0" fontId="15" fillId="0" borderId="5" xfId="6" applyFont="1" applyBorder="1" applyAlignment="1">
      <alignment horizontal="left" vertical="center" wrapText="1"/>
    </xf>
    <xf numFmtId="0" fontId="15" fillId="0" borderId="1" xfId="6" applyFont="1" applyBorder="1" applyAlignment="1">
      <alignment horizontal="left" vertical="center" wrapText="1"/>
    </xf>
    <xf numFmtId="0" fontId="15" fillId="0" borderId="54" xfId="6" applyFont="1" applyBorder="1" applyAlignment="1">
      <alignment horizontal="left" vertical="center" wrapText="1"/>
    </xf>
    <xf numFmtId="0" fontId="15" fillId="0" borderId="40" xfId="6" applyFont="1" applyBorder="1" applyAlignment="1">
      <alignment horizontal="left" vertical="center" wrapText="1"/>
    </xf>
    <xf numFmtId="0" fontId="15" fillId="0" borderId="1" xfId="6" applyFont="1" applyBorder="1" applyAlignment="1">
      <alignment horizontal="center" vertical="center"/>
    </xf>
    <xf numFmtId="0" fontId="15" fillId="0" borderId="42" xfId="6" applyFont="1" applyBorder="1" applyAlignment="1">
      <alignment horizontal="center" vertical="center"/>
    </xf>
    <xf numFmtId="0" fontId="15" fillId="0" borderId="34" xfId="6" applyFont="1" applyBorder="1" applyAlignment="1">
      <alignment horizontal="center" vertical="center"/>
    </xf>
    <xf numFmtId="2" fontId="15" fillId="0" borderId="40" xfId="6" applyNumberFormat="1" applyFont="1" applyBorder="1" applyAlignment="1">
      <alignment horizontal="center" vertical="center"/>
    </xf>
    <xf numFmtId="2" fontId="15" fillId="0" borderId="30" xfId="6" applyNumberFormat="1" applyFont="1" applyBorder="1" applyAlignment="1">
      <alignment horizontal="center" vertical="center"/>
    </xf>
    <xf numFmtId="0" fontId="18" fillId="0" borderId="52" xfId="6" applyFont="1" applyBorder="1" applyAlignment="1">
      <alignment horizontal="center" vertical="center"/>
    </xf>
    <xf numFmtId="0" fontId="18" fillId="0" borderId="51" xfId="6" applyFont="1" applyBorder="1" applyAlignment="1">
      <alignment horizontal="center" vertical="center"/>
    </xf>
    <xf numFmtId="0" fontId="15" fillId="0" borderId="52" xfId="6" applyFont="1" applyBorder="1" applyAlignment="1">
      <alignment horizontal="left" vertical="center" wrapText="1"/>
    </xf>
    <xf numFmtId="0" fontId="15" fillId="0" borderId="51" xfId="6" applyFont="1" applyBorder="1" applyAlignment="1">
      <alignment horizontal="left" vertical="center" wrapText="1"/>
    </xf>
    <xf numFmtId="0" fontId="15" fillId="0" borderId="51" xfId="6" applyFont="1" applyBorder="1" applyAlignment="1">
      <alignment horizontal="center" vertical="center"/>
    </xf>
    <xf numFmtId="169" fontId="15" fillId="0" borderId="51" xfId="6" applyNumberFormat="1" applyFont="1" applyBorder="1" applyAlignment="1">
      <alignment horizontal="center" vertical="center"/>
    </xf>
    <xf numFmtId="44" fontId="16" fillId="0" borderId="30" xfId="6" applyNumberFormat="1" applyFont="1" applyFill="1" applyBorder="1" applyAlignment="1">
      <alignment horizontal="center" vertical="center"/>
    </xf>
    <xf numFmtId="44" fontId="16" fillId="0" borderId="29" xfId="6" applyNumberFormat="1" applyFont="1" applyFill="1" applyBorder="1" applyAlignment="1">
      <alignment horizontal="center" vertical="center"/>
    </xf>
    <xf numFmtId="44" fontId="18" fillId="0" borderId="51" xfId="7" applyFont="1" applyBorder="1" applyAlignment="1">
      <alignment horizontal="center" vertical="center"/>
    </xf>
    <xf numFmtId="44" fontId="18" fillId="0" borderId="50" xfId="7" applyFont="1" applyBorder="1" applyAlignment="1">
      <alignment horizontal="center" vertical="center"/>
    </xf>
    <xf numFmtId="0" fontId="15" fillId="0" borderId="40" xfId="6" applyFont="1" applyBorder="1" applyAlignment="1">
      <alignment horizontal="center" vertical="center"/>
    </xf>
    <xf numFmtId="0" fontId="15" fillId="0" borderId="53" xfId="6" applyFont="1" applyBorder="1" applyAlignment="1">
      <alignment horizontal="center" vertical="center"/>
    </xf>
    <xf numFmtId="44" fontId="18" fillId="0" borderId="38" xfId="7" applyFont="1" applyBorder="1" applyAlignment="1">
      <alignment horizontal="center" vertical="center"/>
    </xf>
    <xf numFmtId="44" fontId="18" fillId="0" borderId="37" xfId="7" applyFont="1" applyBorder="1" applyAlignment="1">
      <alignment horizontal="center" vertical="center"/>
    </xf>
    <xf numFmtId="0" fontId="15" fillId="0" borderId="50" xfId="6" applyFont="1" applyBorder="1" applyAlignment="1">
      <alignment horizontal="center" vertical="center"/>
    </xf>
    <xf numFmtId="0" fontId="17" fillId="0" borderId="32" xfId="6" applyFont="1" applyFill="1" applyBorder="1" applyAlignment="1">
      <alignment horizontal="center" vertical="center"/>
    </xf>
    <xf numFmtId="0" fontId="17" fillId="0" borderId="31" xfId="6" applyFont="1" applyFill="1" applyBorder="1" applyAlignment="1">
      <alignment horizontal="center" vertical="center"/>
    </xf>
    <xf numFmtId="44" fontId="18" fillId="0" borderId="4" xfId="6" applyNumberFormat="1" applyFont="1" applyBorder="1" applyAlignment="1">
      <alignment horizontal="center" vertical="center"/>
    </xf>
    <xf numFmtId="44" fontId="18" fillId="0" borderId="26" xfId="6" applyNumberFormat="1" applyFont="1" applyBorder="1" applyAlignment="1">
      <alignment horizontal="center" vertical="center"/>
    </xf>
    <xf numFmtId="0" fontId="18" fillId="0" borderId="50" xfId="6" applyFont="1" applyBorder="1" applyAlignment="1">
      <alignment horizontal="center" vertical="center"/>
    </xf>
    <xf numFmtId="0" fontId="15" fillId="0" borderId="46" xfId="6" applyFont="1" applyBorder="1" applyAlignment="1">
      <alignment horizontal="left" vertical="center" wrapText="1"/>
    </xf>
    <xf numFmtId="0" fontId="15" fillId="0" borderId="45" xfId="6" applyFont="1" applyBorder="1" applyAlignment="1">
      <alignment horizontal="left" vertical="center" wrapText="1"/>
    </xf>
    <xf numFmtId="0" fontId="15" fillId="0" borderId="6" xfId="6" applyFont="1" applyBorder="1" applyAlignment="1">
      <alignment horizontal="center" vertical="center"/>
    </xf>
    <xf numFmtId="4" fontId="15" fillId="0" borderId="1" xfId="6" applyNumberFormat="1" applyFont="1" applyBorder="1" applyAlignment="1">
      <alignment horizontal="center" vertical="center"/>
    </xf>
    <xf numFmtId="0" fontId="15" fillId="0" borderId="4" xfId="6" applyFont="1" applyBorder="1" applyAlignment="1">
      <alignment horizontal="center" vertical="center"/>
    </xf>
    <xf numFmtId="0" fontId="15" fillId="0" borderId="49" xfId="6" applyFont="1" applyBorder="1" applyAlignment="1">
      <alignment horizontal="left" vertical="center" wrapText="1"/>
    </xf>
    <xf numFmtId="0" fontId="15" fillId="0" borderId="48" xfId="6" applyFont="1" applyBorder="1" applyAlignment="1">
      <alignment horizontal="left" vertical="center" wrapText="1"/>
    </xf>
    <xf numFmtId="0" fontId="18" fillId="0" borderId="39" xfId="6" applyFont="1" applyBorder="1" applyAlignment="1">
      <alignment horizontal="center" vertical="center"/>
    </xf>
    <xf numFmtId="0" fontId="18" fillId="0" borderId="38" xfId="6" applyFont="1" applyBorder="1" applyAlignment="1">
      <alignment horizontal="center" vertical="center"/>
    </xf>
    <xf numFmtId="0" fontId="18" fillId="0" borderId="37" xfId="6" applyFont="1" applyBorder="1" applyAlignment="1">
      <alignment horizontal="center" vertical="center"/>
    </xf>
    <xf numFmtId="0" fontId="18" fillId="0" borderId="56" xfId="6" applyFont="1" applyBorder="1" applyAlignment="1">
      <alignment horizontal="center" vertical="center"/>
    </xf>
    <xf numFmtId="0" fontId="15" fillId="0" borderId="36" xfId="6" applyFont="1" applyBorder="1" applyAlignment="1">
      <alignment horizontal="left" vertical="center"/>
    </xf>
    <xf numFmtId="0" fontId="15" fillId="0" borderId="58" xfId="6" applyFont="1" applyBorder="1" applyAlignment="1">
      <alignment horizontal="left" vertical="center"/>
    </xf>
    <xf numFmtId="0" fontId="15" fillId="0" borderId="35" xfId="6" applyFont="1" applyBorder="1" applyAlignment="1">
      <alignment horizontal="left" vertical="center"/>
    </xf>
    <xf numFmtId="0" fontId="15" fillId="0" borderId="25" xfId="6" applyFont="1" applyBorder="1" applyAlignment="1">
      <alignment horizontal="left" vertical="center"/>
    </xf>
    <xf numFmtId="0" fontId="15" fillId="0" borderId="3" xfId="6" applyFont="1" applyBorder="1" applyAlignment="1">
      <alignment horizontal="left" vertical="center"/>
    </xf>
    <xf numFmtId="0" fontId="15" fillId="0" borderId="2" xfId="6" applyFont="1" applyBorder="1" applyAlignment="1">
      <alignment horizontal="left" vertical="center"/>
    </xf>
    <xf numFmtId="0" fontId="15" fillId="0" borderId="32" xfId="6" applyFont="1" applyBorder="1" applyAlignment="1">
      <alignment horizontal="left" vertical="center"/>
    </xf>
    <xf numFmtId="0" fontId="15" fillId="0" borderId="57" xfId="6" applyFont="1" applyBorder="1" applyAlignment="1">
      <alignment horizontal="left" vertical="center"/>
    </xf>
    <xf numFmtId="0" fontId="15" fillId="0" borderId="31" xfId="6" applyFont="1" applyBorder="1" applyAlignment="1">
      <alignment horizontal="left" vertical="center"/>
    </xf>
    <xf numFmtId="0" fontId="15" fillId="0" borderId="39" xfId="6" applyFont="1" applyBorder="1" applyAlignment="1">
      <alignment horizontal="left" vertical="center" wrapText="1"/>
    </xf>
    <xf numFmtId="0" fontId="15" fillId="0" borderId="38" xfId="6" applyFont="1" applyBorder="1" applyAlignment="1">
      <alignment horizontal="left" vertical="center" wrapText="1"/>
    </xf>
    <xf numFmtId="0" fontId="15" fillId="0" borderId="56" xfId="6" applyFont="1" applyBorder="1" applyAlignment="1">
      <alignment horizontal="left" vertical="center" wrapText="1"/>
    </xf>
    <xf numFmtId="0" fontId="15" fillId="0" borderId="41" xfId="6" applyFont="1" applyBorder="1" applyAlignment="1">
      <alignment horizontal="center" vertical="center"/>
    </xf>
    <xf numFmtId="0" fontId="18" fillId="0" borderId="39" xfId="6" applyFont="1" applyBorder="1" applyAlignment="1">
      <alignment horizontal="center" vertical="center" wrapText="1"/>
    </xf>
    <xf numFmtId="0" fontId="18" fillId="0" borderId="38" xfId="6" applyFont="1" applyBorder="1" applyAlignment="1">
      <alignment horizontal="center" vertical="center" wrapText="1"/>
    </xf>
    <xf numFmtId="0" fontId="18" fillId="0" borderId="56" xfId="6" applyFont="1" applyBorder="1" applyAlignment="1">
      <alignment horizontal="center" vertical="center" wrapText="1"/>
    </xf>
    <xf numFmtId="0" fontId="15" fillId="0" borderId="43" xfId="6" applyFont="1" applyBorder="1" applyAlignment="1">
      <alignment horizontal="left" vertical="center" wrapText="1"/>
    </xf>
    <xf numFmtId="0" fontId="15" fillId="0" borderId="42" xfId="6" applyFont="1" applyBorder="1" applyAlignment="1">
      <alignment horizontal="left" vertical="center" wrapText="1"/>
    </xf>
    <xf numFmtId="170" fontId="15" fillId="0" borderId="38" xfId="6" applyNumberFormat="1" applyFont="1" applyBorder="1" applyAlignment="1">
      <alignment horizontal="center" vertical="center"/>
    </xf>
    <xf numFmtId="170" fontId="15" fillId="0" borderId="37" xfId="6" applyNumberFormat="1" applyFont="1" applyBorder="1" applyAlignment="1">
      <alignment horizontal="center" vertical="center"/>
    </xf>
    <xf numFmtId="0" fontId="19" fillId="0" borderId="39" xfId="6" applyFont="1" applyBorder="1" applyAlignment="1">
      <alignment horizontal="center" vertical="center"/>
    </xf>
    <xf numFmtId="0" fontId="19" fillId="0" borderId="38" xfId="6" applyFont="1" applyBorder="1" applyAlignment="1">
      <alignment horizontal="center" vertical="center"/>
    </xf>
    <xf numFmtId="0" fontId="18" fillId="0" borderId="55" xfId="6" applyFont="1" applyBorder="1" applyAlignment="1">
      <alignment horizontal="center" vertical="center"/>
    </xf>
    <xf numFmtId="44" fontId="18" fillId="0" borderId="52" xfId="7" applyFont="1" applyBorder="1" applyAlignment="1">
      <alignment horizontal="center" vertical="center"/>
    </xf>
    <xf numFmtId="2" fontId="15" fillId="0" borderId="51" xfId="6" applyNumberFormat="1" applyFont="1" applyBorder="1" applyAlignment="1">
      <alignment horizontal="center" vertical="center" wrapText="1"/>
    </xf>
    <xf numFmtId="2" fontId="15" fillId="0" borderId="50" xfId="6" applyNumberFormat="1" applyFont="1" applyBorder="1" applyAlignment="1">
      <alignment horizontal="center" vertical="center" wrapText="1"/>
    </xf>
    <xf numFmtId="2" fontId="15" fillId="0" borderId="53" xfId="6" applyNumberFormat="1" applyFont="1" applyBorder="1" applyAlignment="1">
      <alignment horizontal="center" vertical="center"/>
    </xf>
    <xf numFmtId="166" fontId="15" fillId="0" borderId="40" xfId="3" applyFont="1" applyBorder="1" applyAlignment="1">
      <alignment horizontal="center" vertical="center"/>
    </xf>
    <xf numFmtId="166" fontId="15" fillId="0" borderId="53" xfId="3" applyFont="1" applyBorder="1" applyAlignment="1">
      <alignment horizontal="center" vertical="center"/>
    </xf>
    <xf numFmtId="0" fontId="22" fillId="0" borderId="0" xfId="6" applyFont="1" applyBorder="1" applyAlignment="1">
      <alignment horizontal="center" vertical="center"/>
    </xf>
    <xf numFmtId="0" fontId="15" fillId="0" borderId="15" xfId="6" applyFont="1" applyBorder="1" applyAlignment="1">
      <alignment horizontal="center" vertical="center"/>
    </xf>
    <xf numFmtId="0" fontId="15" fillId="0" borderId="12" xfId="6" applyFont="1" applyBorder="1" applyAlignment="1">
      <alignment horizontal="center" vertical="center"/>
    </xf>
    <xf numFmtId="0" fontId="18" fillId="0" borderId="43" xfId="6" applyFont="1" applyBorder="1" applyAlignment="1">
      <alignment horizontal="center" vertical="center"/>
    </xf>
    <xf numFmtId="0" fontId="18" fillId="0" borderId="54" xfId="6" applyFont="1" applyBorder="1" applyAlignment="1">
      <alignment horizontal="center" vertical="center"/>
    </xf>
    <xf numFmtId="0" fontId="18" fillId="0" borderId="42" xfId="6" applyFont="1" applyBorder="1" applyAlignment="1">
      <alignment horizontal="center" vertical="center"/>
    </xf>
    <xf numFmtId="0" fontId="18" fillId="0" borderId="41" xfId="6" applyFont="1" applyBorder="1" applyAlignment="1">
      <alignment horizontal="center" vertical="center"/>
    </xf>
    <xf numFmtId="0" fontId="18" fillId="0" borderId="40" xfId="6" applyFont="1" applyBorder="1" applyAlignment="1">
      <alignment horizontal="center" vertical="center"/>
    </xf>
    <xf numFmtId="0" fontId="18" fillId="0" borderId="53" xfId="6" applyFont="1" applyBorder="1" applyAlignment="1">
      <alignment horizontal="center" vertical="center"/>
    </xf>
    <xf numFmtId="0" fontId="15" fillId="0" borderId="14"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10" xfId="6" applyFont="1" applyBorder="1" applyAlignment="1">
      <alignment horizontal="center" vertical="center" wrapText="1"/>
    </xf>
    <xf numFmtId="0" fontId="25" fillId="0" borderId="0" xfId="9" applyFont="1" applyBorder="1" applyAlignment="1">
      <alignment horizontal="left"/>
    </xf>
    <xf numFmtId="9" fontId="24" fillId="0" borderId="0" xfId="10" applyFont="1" applyBorder="1" applyAlignment="1">
      <alignment horizontal="center"/>
    </xf>
    <xf numFmtId="166" fontId="25" fillId="0" borderId="0" xfId="3" applyFont="1" applyBorder="1" applyAlignment="1">
      <alignment horizontal="center"/>
    </xf>
    <xf numFmtId="0" fontId="24" fillId="0" borderId="0" xfId="9" applyFont="1" applyAlignment="1">
      <alignment horizontal="left"/>
    </xf>
    <xf numFmtId="0" fontId="11" fillId="0" borderId="0" xfId="9" applyFont="1" applyFill="1" applyBorder="1" applyAlignment="1">
      <alignment horizontal="center" vertical="center"/>
    </xf>
    <xf numFmtId="0" fontId="24" fillId="0" borderId="0" xfId="9" applyFont="1" applyBorder="1" applyAlignment="1">
      <alignment horizontal="left"/>
    </xf>
    <xf numFmtId="166" fontId="24" fillId="0" borderId="0" xfId="9" applyNumberFormat="1" applyFont="1" applyBorder="1" applyAlignment="1">
      <alignment horizontal="center"/>
    </xf>
    <xf numFmtId="0" fontId="24" fillId="0" borderId="0" xfId="9" applyFont="1" applyBorder="1" applyAlignment="1">
      <alignment horizontal="center"/>
    </xf>
    <xf numFmtId="166" fontId="24" fillId="0" borderId="0" xfId="3" applyFont="1" applyBorder="1" applyAlignment="1">
      <alignment horizontal="center"/>
    </xf>
    <xf numFmtId="0" fontId="25" fillId="0" borderId="0" xfId="9" applyFont="1" applyBorder="1" applyAlignment="1">
      <alignment horizontal="right"/>
    </xf>
    <xf numFmtId="0" fontId="25" fillId="0" borderId="0" xfId="9" applyFont="1" applyBorder="1" applyAlignment="1">
      <alignment horizontal="center"/>
    </xf>
    <xf numFmtId="171" fontId="24" fillId="0" borderId="0" xfId="3" applyNumberFormat="1" applyFont="1" applyBorder="1" applyAlignment="1">
      <alignment horizontal="center"/>
    </xf>
    <xf numFmtId="0" fontId="4" fillId="0" borderId="0" xfId="9" applyBorder="1" applyAlignment="1">
      <alignment horizontal="center"/>
    </xf>
    <xf numFmtId="0" fontId="24" fillId="0" borderId="0" xfId="9" applyFont="1" applyBorder="1" applyAlignment="1">
      <alignment horizontal="left" wrapText="1"/>
    </xf>
    <xf numFmtId="0" fontId="24" fillId="0" borderId="0" xfId="9" applyFont="1" applyBorder="1" applyAlignment="1">
      <alignment horizontal="justify" wrapText="1"/>
    </xf>
    <xf numFmtId="0" fontId="24" fillId="0" borderId="0" xfId="9" applyFont="1" applyBorder="1" applyAlignment="1">
      <alignment horizontal="left" vertical="center" wrapText="1"/>
    </xf>
    <xf numFmtId="0" fontId="24" fillId="0" borderId="0" xfId="9" applyFont="1" applyBorder="1" applyAlignment="1">
      <alignment horizontal="left" vertical="center"/>
    </xf>
    <xf numFmtId="0" fontId="25" fillId="0" borderId="0" xfId="9" applyFont="1" applyBorder="1" applyAlignment="1">
      <alignment horizontal="justify" vertical="center" wrapText="1"/>
    </xf>
    <xf numFmtId="0" fontId="24" fillId="0" borderId="0" xfId="9" applyFont="1" applyBorder="1" applyAlignment="1">
      <alignment horizontal="justify" vertical="center" wrapText="1"/>
    </xf>
    <xf numFmtId="10" fontId="24" fillId="0" borderId="0" xfId="10" applyNumberFormat="1" applyFont="1" applyBorder="1" applyAlignment="1">
      <alignment horizontal="center"/>
    </xf>
    <xf numFmtId="0" fontId="25" fillId="0" borderId="0" xfId="9" applyFont="1" applyBorder="1" applyAlignment="1">
      <alignment horizontal="left" wrapText="1"/>
    </xf>
    <xf numFmtId="173" fontId="24" fillId="0" borderId="0" xfId="3" applyNumberFormat="1" applyFont="1" applyBorder="1" applyAlignment="1">
      <alignment horizontal="center"/>
    </xf>
    <xf numFmtId="172" fontId="24" fillId="0" borderId="0" xfId="3" applyNumberFormat="1" applyFont="1" applyBorder="1" applyAlignment="1">
      <alignment horizontal="right"/>
    </xf>
    <xf numFmtId="166" fontId="24" fillId="0" borderId="0" xfId="3" applyNumberFormat="1" applyFont="1" applyBorder="1" applyAlignment="1">
      <alignment horizontal="center"/>
    </xf>
    <xf numFmtId="171" fontId="24" fillId="0" borderId="23" xfId="3" applyNumberFormat="1" applyFont="1" applyBorder="1" applyAlignment="1">
      <alignment horizontal="center"/>
    </xf>
    <xf numFmtId="0" fontId="4" fillId="0" borderId="0" xfId="9" applyAlignment="1">
      <alignment horizontal="center"/>
    </xf>
    <xf numFmtId="166" fontId="24" fillId="0" borderId="23" xfId="3" applyFont="1" applyBorder="1" applyAlignment="1">
      <alignment horizontal="center"/>
    </xf>
    <xf numFmtId="0" fontId="2" fillId="0" borderId="25" xfId="1" applyBorder="1" applyAlignment="1">
      <alignment horizontal="center"/>
    </xf>
    <xf numFmtId="0" fontId="2" fillId="0" borderId="3" xfId="1" applyBorder="1" applyAlignment="1">
      <alignment horizontal="center"/>
    </xf>
    <xf numFmtId="0" fontId="2" fillId="0" borderId="2" xfId="1" applyBorder="1" applyAlignment="1">
      <alignment horizontal="center"/>
    </xf>
    <xf numFmtId="10" fontId="24" fillId="0" borderId="4" xfId="4" applyNumberFormat="1" applyFont="1" applyBorder="1" applyAlignment="1">
      <alignment horizontal="center"/>
    </xf>
    <xf numFmtId="10" fontId="24" fillId="0" borderId="3" xfId="4" applyNumberFormat="1" applyFont="1" applyBorder="1" applyAlignment="1">
      <alignment horizontal="center"/>
    </xf>
    <xf numFmtId="10" fontId="24" fillId="0" borderId="2" xfId="4" applyNumberFormat="1" applyFont="1" applyBorder="1" applyAlignment="1">
      <alignment horizontal="center"/>
    </xf>
    <xf numFmtId="166" fontId="24" fillId="0" borderId="62" xfId="11" applyFont="1" applyBorder="1" applyAlignment="1">
      <alignment horizontal="center"/>
    </xf>
    <xf numFmtId="166" fontId="24" fillId="0" borderId="23" xfId="11" applyFont="1" applyBorder="1" applyAlignment="1">
      <alignment horizontal="center"/>
    </xf>
    <xf numFmtId="166" fontId="24" fillId="0" borderId="24" xfId="11" applyFont="1" applyBorder="1" applyAlignment="1">
      <alignment horizontal="center"/>
    </xf>
    <xf numFmtId="0" fontId="25" fillId="0" borderId="32" xfId="1" applyFont="1" applyBorder="1" applyAlignment="1">
      <alignment horizontal="center"/>
    </xf>
    <xf numFmtId="0" fontId="25" fillId="0" borderId="57" xfId="1" applyFont="1" applyBorder="1" applyAlignment="1">
      <alignment horizontal="center"/>
    </xf>
    <xf numFmtId="0" fontId="25" fillId="0" borderId="31" xfId="1" applyFont="1" applyBorder="1" applyAlignment="1">
      <alignment horizontal="center"/>
    </xf>
    <xf numFmtId="0" fontId="24" fillId="0" borderId="40" xfId="1" applyFont="1" applyBorder="1" applyAlignment="1">
      <alignment horizontal="center"/>
    </xf>
    <xf numFmtId="0" fontId="24" fillId="0" borderId="30" xfId="1" applyFont="1" applyBorder="1" applyAlignment="1">
      <alignment horizontal="center"/>
    </xf>
    <xf numFmtId="0" fontId="2" fillId="0" borderId="30" xfId="1" applyBorder="1" applyAlignment="1">
      <alignment horizontal="center"/>
    </xf>
    <xf numFmtId="0" fontId="2" fillId="0" borderId="57" xfId="1" applyBorder="1" applyAlignment="1">
      <alignment horizontal="center"/>
    </xf>
    <xf numFmtId="171" fontId="24" fillId="0" borderId="8" xfId="3" applyNumberFormat="1" applyFont="1" applyBorder="1" applyAlignment="1">
      <alignment horizontal="center"/>
    </xf>
    <xf numFmtId="0" fontId="24" fillId="0" borderId="25" xfId="1" applyFont="1" applyBorder="1" applyAlignment="1">
      <alignment horizontal="left"/>
    </xf>
    <xf numFmtId="0" fontId="24" fillId="0" borderId="3" xfId="1" applyFont="1" applyBorder="1" applyAlignment="1">
      <alignment horizontal="left"/>
    </xf>
    <xf numFmtId="0" fontId="24" fillId="0" borderId="2" xfId="1" applyFont="1" applyBorder="1" applyAlignment="1">
      <alignment horizontal="left"/>
    </xf>
    <xf numFmtId="166" fontId="24" fillId="0" borderId="1" xfId="1" applyNumberFormat="1" applyFont="1" applyBorder="1" applyAlignment="1">
      <alignment horizontal="center"/>
    </xf>
    <xf numFmtId="0" fontId="24" fillId="0" borderId="1" xfId="1" applyFont="1" applyBorder="1" applyAlignment="1">
      <alignment horizontal="center"/>
    </xf>
    <xf numFmtId="166" fontId="24" fillId="0" borderId="1" xfId="11" applyFont="1" applyBorder="1" applyAlignment="1">
      <alignment horizontal="center"/>
    </xf>
    <xf numFmtId="166" fontId="24" fillId="0" borderId="6" xfId="11" applyFont="1" applyBorder="1" applyAlignment="1">
      <alignment horizontal="center"/>
    </xf>
    <xf numFmtId="10" fontId="24" fillId="0" borderId="1" xfId="4" applyNumberFormat="1" applyFont="1" applyBorder="1" applyAlignment="1">
      <alignment horizontal="center"/>
    </xf>
    <xf numFmtId="0" fontId="25" fillId="0" borderId="25" xfId="1" applyFont="1" applyBorder="1" applyAlignment="1">
      <alignment horizontal="right"/>
    </xf>
    <xf numFmtId="0" fontId="25" fillId="0" borderId="3" xfId="1" applyFont="1" applyBorder="1" applyAlignment="1">
      <alignment horizontal="right"/>
    </xf>
    <xf numFmtId="0" fontId="25" fillId="0" borderId="2" xfId="1" applyFont="1" applyBorder="1" applyAlignment="1">
      <alignment horizontal="right"/>
    </xf>
    <xf numFmtId="166" fontId="25" fillId="0" borderId="1" xfId="11" applyFont="1" applyBorder="1" applyAlignment="1">
      <alignment horizontal="center"/>
    </xf>
    <xf numFmtId="166" fontId="25" fillId="0" borderId="6" xfId="11" applyFont="1" applyBorder="1" applyAlignment="1">
      <alignment horizontal="center"/>
    </xf>
    <xf numFmtId="0" fontId="25" fillId="0" borderId="25" xfId="9" applyFont="1" applyBorder="1" applyAlignment="1">
      <alignment horizontal="center"/>
    </xf>
    <xf numFmtId="0" fontId="25" fillId="0" borderId="3" xfId="9" applyFont="1" applyBorder="1" applyAlignment="1">
      <alignment horizontal="center"/>
    </xf>
    <xf numFmtId="0" fontId="25" fillId="0" borderId="2" xfId="9" applyFont="1" applyBorder="1" applyAlignment="1">
      <alignment horizontal="center"/>
    </xf>
    <xf numFmtId="0" fontId="24" fillId="0" borderId="4" xfId="9" applyFont="1" applyBorder="1" applyAlignment="1">
      <alignment horizontal="center"/>
    </xf>
    <xf numFmtId="0" fontId="24" fillId="0" borderId="3" xfId="9" applyFont="1" applyBorder="1" applyAlignment="1">
      <alignment horizontal="center"/>
    </xf>
    <xf numFmtId="0" fontId="24" fillId="0" borderId="2" xfId="9" applyFont="1" applyBorder="1" applyAlignment="1">
      <alignment horizontal="center"/>
    </xf>
    <xf numFmtId="0" fontId="24" fillId="0" borderId="27" xfId="9" applyFont="1" applyBorder="1" applyAlignment="1">
      <alignment horizontal="center"/>
    </xf>
    <xf numFmtId="0" fontId="25" fillId="0" borderId="25" xfId="9" applyFont="1" applyBorder="1" applyAlignment="1">
      <alignment horizontal="left"/>
    </xf>
    <xf numFmtId="0" fontId="25" fillId="0" borderId="3" xfId="9" applyFont="1" applyBorder="1" applyAlignment="1">
      <alignment horizontal="left"/>
    </xf>
    <xf numFmtId="0" fontId="25" fillId="0" borderId="26" xfId="9" applyFont="1" applyBorder="1" applyAlignment="1">
      <alignment horizontal="left"/>
    </xf>
    <xf numFmtId="0" fontId="25" fillId="0" borderId="2" xfId="9" applyFont="1" applyBorder="1" applyAlignment="1">
      <alignment horizontal="left"/>
    </xf>
    <xf numFmtId="0" fontId="25" fillId="0" borderId="17" xfId="9" applyFont="1" applyBorder="1" applyAlignment="1">
      <alignment horizontal="center"/>
    </xf>
    <xf numFmtId="0" fontId="25" fillId="0" borderId="18" xfId="9" applyFont="1" applyBorder="1" applyAlignment="1">
      <alignment horizontal="center"/>
    </xf>
    <xf numFmtId="0" fontId="4" fillId="0" borderId="25" xfId="9" applyBorder="1" applyAlignment="1">
      <alignment horizontal="left" wrapText="1"/>
    </xf>
    <xf numFmtId="0" fontId="4" fillId="0" borderId="3" xfId="9" applyBorder="1" applyAlignment="1">
      <alignment horizontal="left" wrapText="1"/>
    </xf>
    <xf numFmtId="0" fontId="4" fillId="0" borderId="26" xfId="9" applyBorder="1" applyAlignment="1">
      <alignment horizontal="left" wrapText="1"/>
    </xf>
    <xf numFmtId="174" fontId="24" fillId="0" borderId="1" xfId="3" applyNumberFormat="1" applyFont="1" applyBorder="1" applyAlignment="1">
      <alignment horizontal="center" vertical="center"/>
    </xf>
    <xf numFmtId="0" fontId="11" fillId="0" borderId="0" xfId="9" applyFont="1" applyFill="1" applyBorder="1" applyAlignment="1">
      <alignment horizontal="left" vertical="center"/>
    </xf>
    <xf numFmtId="0" fontId="8" fillId="0" borderId="25" xfId="9" applyFont="1" applyBorder="1" applyAlignment="1">
      <alignment horizontal="center" vertical="center"/>
    </xf>
    <xf numFmtId="0" fontId="8" fillId="0" borderId="3" xfId="9" applyFont="1" applyBorder="1" applyAlignment="1">
      <alignment horizontal="center" vertical="center"/>
    </xf>
    <xf numFmtId="0" fontId="8" fillId="0" borderId="26" xfId="9" applyFont="1" applyBorder="1" applyAlignment="1">
      <alignment horizontal="center" vertical="center"/>
    </xf>
    <xf numFmtId="0" fontId="24" fillId="0" borderId="4" xfId="9" applyFont="1" applyBorder="1" applyAlignment="1">
      <alignment horizontal="left" vertical="center" wrapText="1"/>
    </xf>
    <xf numFmtId="0" fontId="24" fillId="0" borderId="3" xfId="9" applyFont="1" applyBorder="1" applyAlignment="1">
      <alignment horizontal="left" vertical="center" wrapText="1"/>
    </xf>
    <xf numFmtId="0" fontId="24" fillId="0" borderId="2" xfId="9" applyFont="1" applyBorder="1" applyAlignment="1">
      <alignment horizontal="left" vertical="center" wrapText="1"/>
    </xf>
    <xf numFmtId="174" fontId="24" fillId="0" borderId="20" xfId="3" applyNumberFormat="1" applyFont="1" applyBorder="1" applyAlignment="1">
      <alignment horizontal="center" vertical="center"/>
    </xf>
    <xf numFmtId="0" fontId="10" fillId="0" borderId="25" xfId="9" applyFont="1" applyBorder="1" applyAlignment="1">
      <alignment horizontal="left" vertical="center"/>
    </xf>
    <xf numFmtId="0" fontId="10" fillId="0" borderId="3" xfId="9" applyFont="1" applyBorder="1" applyAlignment="1">
      <alignment horizontal="left" vertical="center"/>
    </xf>
    <xf numFmtId="0" fontId="10" fillId="0" borderId="26" xfId="9" applyFont="1" applyBorder="1" applyAlignment="1">
      <alignment horizontal="left" vertical="center"/>
    </xf>
    <xf numFmtId="0" fontId="25" fillId="0" borderId="3" xfId="9" applyFont="1" applyBorder="1" applyAlignment="1">
      <alignment horizontal="left" vertical="center" wrapText="1"/>
    </xf>
    <xf numFmtId="0" fontId="25" fillId="0" borderId="2" xfId="9" applyFont="1" applyBorder="1" applyAlignment="1">
      <alignment horizontal="left" vertical="center" wrapText="1"/>
    </xf>
    <xf numFmtId="0" fontId="24" fillId="0" borderId="23" xfId="9" applyFont="1" applyBorder="1" applyAlignment="1">
      <alignment horizontal="center"/>
    </xf>
    <xf numFmtId="0" fontId="24" fillId="0" borderId="24" xfId="9" applyFont="1" applyBorder="1" applyAlignment="1">
      <alignment horizontal="center"/>
    </xf>
    <xf numFmtId="0" fontId="24" fillId="0" borderId="1" xfId="9" applyFont="1" applyBorder="1" applyAlignment="1">
      <alignment horizontal="center"/>
    </xf>
    <xf numFmtId="0" fontId="23" fillId="0" borderId="0" xfId="12" applyFont="1" applyBorder="1" applyAlignment="1">
      <alignment horizontal="center" vertical="center"/>
    </xf>
    <xf numFmtId="0" fontId="25" fillId="0" borderId="15" xfId="12" applyFont="1" applyBorder="1" applyAlignment="1">
      <alignment horizontal="left"/>
    </xf>
    <xf numFmtId="0" fontId="25" fillId="0" borderId="14" xfId="12" applyFont="1" applyBorder="1" applyAlignment="1">
      <alignment horizontal="left"/>
    </xf>
    <xf numFmtId="0" fontId="25" fillId="0" borderId="13" xfId="12" applyFont="1" applyBorder="1" applyAlignment="1">
      <alignment horizontal="left"/>
    </xf>
    <xf numFmtId="4" fontId="25" fillId="0" borderId="15" xfId="12" applyNumberFormat="1" applyFont="1" applyBorder="1" applyAlignment="1">
      <alignment horizontal="center" vertical="center" wrapText="1"/>
    </xf>
    <xf numFmtId="4" fontId="25" fillId="0" borderId="14" xfId="12" applyNumberFormat="1" applyFont="1" applyBorder="1" applyAlignment="1">
      <alignment horizontal="center" vertical="center" wrapText="1"/>
    </xf>
    <xf numFmtId="4" fontId="25" fillId="0" borderId="13" xfId="12" applyNumberFormat="1" applyFont="1" applyBorder="1" applyAlignment="1">
      <alignment horizontal="center" vertical="center" wrapText="1"/>
    </xf>
    <xf numFmtId="4" fontId="25" fillId="0" borderId="12" xfId="12" applyNumberFormat="1" applyFont="1" applyBorder="1" applyAlignment="1">
      <alignment horizontal="center" vertical="center" wrapText="1"/>
    </xf>
    <xf numFmtId="4" fontId="25" fillId="0" borderId="11" xfId="12" applyNumberFormat="1" applyFont="1" applyBorder="1" applyAlignment="1">
      <alignment horizontal="center" vertical="center" wrapText="1"/>
    </xf>
    <xf numFmtId="4" fontId="25" fillId="0" borderId="10" xfId="12" applyNumberFormat="1" applyFont="1" applyBorder="1" applyAlignment="1">
      <alignment horizontal="center" vertical="center" wrapText="1"/>
    </xf>
    <xf numFmtId="4" fontId="25" fillId="0" borderId="15" xfId="12" applyNumberFormat="1" applyFont="1" applyBorder="1" applyAlignment="1">
      <alignment horizontal="left"/>
    </xf>
    <xf numFmtId="4" fontId="25" fillId="0" borderId="14" xfId="12" applyNumberFormat="1" applyFont="1" applyBorder="1" applyAlignment="1">
      <alignment horizontal="left"/>
    </xf>
    <xf numFmtId="4" fontId="25" fillId="0" borderId="13" xfId="12" applyNumberFormat="1" applyFont="1" applyBorder="1" applyAlignment="1">
      <alignment horizontal="left"/>
    </xf>
    <xf numFmtId="0" fontId="25" fillId="0" borderId="12" xfId="12" applyFont="1" applyBorder="1" applyAlignment="1">
      <alignment horizontal="center" wrapText="1"/>
    </xf>
    <xf numFmtId="0" fontId="25" fillId="0" borderId="11" xfId="12" applyFont="1" applyBorder="1" applyAlignment="1">
      <alignment horizontal="center" wrapText="1"/>
    </xf>
    <xf numFmtId="0" fontId="25" fillId="0" borderId="10" xfId="12" applyFont="1" applyBorder="1" applyAlignment="1">
      <alignment horizontal="center" wrapText="1"/>
    </xf>
    <xf numFmtId="4" fontId="25" fillId="0" borderId="12" xfId="12" applyNumberFormat="1" applyFont="1" applyBorder="1" applyAlignment="1">
      <alignment horizontal="center" wrapText="1"/>
    </xf>
    <xf numFmtId="4" fontId="25" fillId="0" borderId="11" xfId="12" applyNumberFormat="1" applyFont="1" applyBorder="1" applyAlignment="1">
      <alignment horizontal="center" wrapText="1"/>
    </xf>
    <xf numFmtId="4" fontId="25" fillId="0" borderId="10" xfId="12" applyNumberFormat="1" applyFont="1" applyBorder="1" applyAlignment="1">
      <alignment horizontal="center" wrapText="1"/>
    </xf>
    <xf numFmtId="0" fontId="25" fillId="0" borderId="19" xfId="12" applyFont="1" applyBorder="1" applyAlignment="1">
      <alignment horizontal="center"/>
    </xf>
    <xf numFmtId="0" fontId="25" fillId="0" borderId="20" xfId="12" applyFont="1" applyBorder="1" applyAlignment="1">
      <alignment horizontal="center"/>
    </xf>
    <xf numFmtId="0" fontId="24" fillId="0" borderId="43" xfId="12" applyFont="1" applyBorder="1" applyAlignment="1">
      <alignment horizontal="center"/>
    </xf>
    <xf numFmtId="0" fontId="24" fillId="0" borderId="42" xfId="12" applyFont="1" applyBorder="1" applyAlignment="1">
      <alignment horizontal="center"/>
    </xf>
    <xf numFmtId="0" fontId="24" fillId="0" borderId="54" xfId="12" applyFont="1" applyBorder="1" applyAlignment="1">
      <alignment horizontal="center"/>
    </xf>
    <xf numFmtId="0" fontId="24" fillId="0" borderId="40" xfId="12" applyFont="1" applyBorder="1" applyAlignment="1">
      <alignment horizontal="center"/>
    </xf>
    <xf numFmtId="0" fontId="26" fillId="0" borderId="15" xfId="12" applyFont="1" applyBorder="1" applyAlignment="1">
      <alignment horizontal="center" vertical="center" wrapText="1"/>
    </xf>
    <xf numFmtId="0" fontId="26" fillId="0" borderId="14" xfId="12" applyFont="1" applyBorder="1" applyAlignment="1">
      <alignment horizontal="center" vertical="center"/>
    </xf>
    <xf numFmtId="0" fontId="26" fillId="0" borderId="13" xfId="12" applyFont="1" applyBorder="1" applyAlignment="1">
      <alignment horizontal="center" vertical="center"/>
    </xf>
    <xf numFmtId="0" fontId="26" fillId="0" borderId="28" xfId="12" applyFont="1" applyBorder="1" applyAlignment="1">
      <alignment horizontal="center" vertical="center"/>
    </xf>
    <xf numFmtId="0" fontId="26" fillId="0" borderId="0" xfId="12" applyFont="1" applyBorder="1" applyAlignment="1">
      <alignment horizontal="center" vertical="center"/>
    </xf>
    <xf numFmtId="0" fontId="26" fillId="0" borderId="27" xfId="12" applyFont="1" applyBorder="1" applyAlignment="1">
      <alignment horizontal="center" vertical="center"/>
    </xf>
    <xf numFmtId="0" fontId="26" fillId="0" borderId="12" xfId="12" applyFont="1" applyBorder="1" applyAlignment="1">
      <alignment horizontal="center" vertical="center"/>
    </xf>
    <xf numFmtId="0" fontId="26" fillId="0" borderId="11" xfId="12" applyFont="1" applyBorder="1" applyAlignment="1">
      <alignment horizontal="center" vertical="center"/>
    </xf>
    <xf numFmtId="0" fontId="26" fillId="0" borderId="10" xfId="12" applyFont="1" applyBorder="1" applyAlignment="1">
      <alignment horizontal="center" vertical="center"/>
    </xf>
    <xf numFmtId="0" fontId="8" fillId="0" borderId="15" xfId="12" applyFont="1" applyBorder="1" applyAlignment="1">
      <alignment horizontal="center" vertical="center"/>
    </xf>
    <xf numFmtId="0" fontId="8" fillId="0" borderId="14" xfId="12" applyFont="1" applyBorder="1" applyAlignment="1">
      <alignment horizontal="center" vertical="center"/>
    </xf>
    <xf numFmtId="0" fontId="8" fillId="0" borderId="13" xfId="12" applyFont="1" applyBorder="1" applyAlignment="1">
      <alignment horizontal="center" vertical="center"/>
    </xf>
    <xf numFmtId="0" fontId="8" fillId="0" borderId="12" xfId="12" applyFont="1" applyBorder="1" applyAlignment="1">
      <alignment horizontal="center" vertical="center"/>
    </xf>
    <xf numFmtId="0" fontId="8" fillId="0" borderId="11" xfId="12" applyFont="1" applyBorder="1" applyAlignment="1">
      <alignment horizontal="center" vertical="center"/>
    </xf>
    <xf numFmtId="0" fontId="8" fillId="0" borderId="10" xfId="12" applyFont="1" applyBorder="1" applyAlignment="1">
      <alignment horizontal="center" vertical="center"/>
    </xf>
    <xf numFmtId="0" fontId="27" fillId="0" borderId="15" xfId="12" applyFont="1" applyBorder="1" applyAlignment="1">
      <alignment horizontal="center" vertical="center" wrapText="1"/>
    </xf>
    <xf numFmtId="0" fontId="27" fillId="0" borderId="14" xfId="12" applyFont="1" applyBorder="1" applyAlignment="1">
      <alignment horizontal="center" vertical="center" wrapText="1"/>
    </xf>
    <xf numFmtId="0" fontId="27" fillId="0" borderId="13" xfId="12" applyFont="1" applyBorder="1" applyAlignment="1">
      <alignment horizontal="center" vertical="center" wrapText="1"/>
    </xf>
    <xf numFmtId="0" fontId="27" fillId="0" borderId="12" xfId="12" applyFont="1" applyBorder="1" applyAlignment="1">
      <alignment horizontal="center" vertical="center" wrapText="1"/>
    </xf>
    <xf numFmtId="0" fontId="27" fillId="0" borderId="11" xfId="12" applyFont="1" applyBorder="1" applyAlignment="1">
      <alignment horizontal="center" vertical="center" wrapText="1"/>
    </xf>
    <xf numFmtId="0" fontId="27" fillId="0" borderId="10" xfId="12" applyFont="1" applyBorder="1" applyAlignment="1">
      <alignment horizontal="center" vertical="center" wrapText="1"/>
    </xf>
    <xf numFmtId="0" fontId="24" fillId="0" borderId="43" xfId="12" applyFont="1" applyBorder="1" applyAlignment="1">
      <alignment horizontal="center" vertical="center"/>
    </xf>
    <xf numFmtId="0" fontId="24" fillId="0" borderId="54" xfId="12" applyFont="1" applyBorder="1" applyAlignment="1">
      <alignment horizontal="center" vertical="center"/>
    </xf>
    <xf numFmtId="0" fontId="24" fillId="0" borderId="42" xfId="12" applyFont="1" applyBorder="1" applyAlignment="1">
      <alignment horizontal="center" vertical="center"/>
    </xf>
    <xf numFmtId="0" fontId="24" fillId="0" borderId="40" xfId="12" applyFont="1" applyBorder="1" applyAlignment="1">
      <alignment horizontal="center" vertical="center"/>
    </xf>
    <xf numFmtId="0" fontId="24" fillId="0" borderId="45" xfId="12" applyFont="1" applyBorder="1" applyAlignment="1">
      <alignment horizontal="center" vertical="center"/>
    </xf>
    <xf numFmtId="0" fontId="24" fillId="0" borderId="48" xfId="12" applyFont="1" applyBorder="1" applyAlignment="1">
      <alignment horizontal="center" vertical="center"/>
    </xf>
    <xf numFmtId="10" fontId="30" fillId="0" borderId="0" xfId="13" applyNumberFormat="1" applyFont="1" applyFill="1" applyBorder="1" applyAlignment="1" applyProtection="1">
      <alignment vertical="center" wrapText="1"/>
      <protection locked="0"/>
    </xf>
    <xf numFmtId="0" fontId="14" fillId="0" borderId="0" xfId="13" applyFont="1" applyFill="1" applyBorder="1" applyAlignment="1">
      <alignment horizontal="right" vertical="center" wrapText="1"/>
    </xf>
    <xf numFmtId="0" fontId="10" fillId="0" borderId="0" xfId="13" applyFont="1" applyFill="1" applyBorder="1" applyAlignment="1">
      <alignment horizontal="center" vertical="center" wrapText="1"/>
    </xf>
    <xf numFmtId="0" fontId="10" fillId="0" borderId="0" xfId="13" applyFont="1" applyFill="1" applyBorder="1" applyAlignment="1">
      <alignment horizontal="left" vertical="center"/>
    </xf>
    <xf numFmtId="0" fontId="29" fillId="0" borderId="0" xfId="13" applyNumberFormat="1" applyFont="1" applyFill="1" applyBorder="1" applyAlignment="1">
      <alignment horizontal="center"/>
    </xf>
    <xf numFmtId="0" fontId="8" fillId="0" borderId="0" xfId="13" applyFont="1" applyFill="1" applyBorder="1" applyAlignment="1">
      <alignment horizontal="center" vertical="center"/>
    </xf>
    <xf numFmtId="0" fontId="10" fillId="0" borderId="0" xfId="13" applyFont="1" applyFill="1" applyBorder="1" applyAlignment="1" applyProtection="1">
      <alignment horizontal="center" vertical="center"/>
      <protection locked="0"/>
    </xf>
    <xf numFmtId="0" fontId="11" fillId="0" borderId="0" xfId="13" applyFont="1" applyFill="1" applyBorder="1" applyAlignment="1" applyProtection="1">
      <alignment horizontal="center" vertical="center"/>
      <protection locked="0"/>
    </xf>
    <xf numFmtId="0" fontId="8" fillId="0" borderId="0" xfId="12" applyFont="1" applyFill="1" applyAlignment="1" applyProtection="1"/>
    <xf numFmtId="10" fontId="38" fillId="0" borderId="62" xfId="15" applyNumberFormat="1" applyFont="1" applyFill="1" applyBorder="1" applyAlignment="1" applyProtection="1">
      <alignment horizontal="center" vertical="center" wrapText="1"/>
    </xf>
    <xf numFmtId="10" fontId="38" fillId="0" borderId="66" xfId="15" applyNumberFormat="1" applyFont="1" applyFill="1" applyBorder="1" applyAlignment="1" applyProtection="1">
      <alignment horizontal="center" vertical="center" wrapText="1"/>
    </xf>
    <xf numFmtId="10" fontId="38" fillId="0" borderId="9" xfId="15" applyNumberFormat="1" applyFont="1" applyFill="1" applyBorder="1" applyAlignment="1" applyProtection="1">
      <alignment horizontal="center" vertical="center" wrapText="1"/>
    </xf>
    <xf numFmtId="10" fontId="38" fillId="0" borderId="7" xfId="15" applyNumberFormat="1" applyFont="1" applyFill="1" applyBorder="1" applyAlignment="1" applyProtection="1">
      <alignment horizontal="center" vertical="center" wrapText="1"/>
    </xf>
  </cellXfs>
  <cellStyles count="16">
    <cellStyle name="Moeda 2" xfId="2"/>
    <cellStyle name="Moeda 2 2" xfId="7"/>
    <cellStyle name="Normal" xfId="0" builtinId="0"/>
    <cellStyle name="Normal 2" xfId="1"/>
    <cellStyle name="Normal 2 2" xfId="12"/>
    <cellStyle name="Normal 3" xfId="9"/>
    <cellStyle name="Normal 4 2" xfId="13"/>
    <cellStyle name="Normal 4 2 2" xfId="14"/>
    <cellStyle name="Normal 5" xfId="6"/>
    <cellStyle name="Normal_DER editada" xfId="5"/>
    <cellStyle name="Porcentagem 2" xfId="8"/>
    <cellStyle name="Porcentagem 2 2" xfId="4"/>
    <cellStyle name="Porcentagem 3" xfId="15"/>
    <cellStyle name="Porcentagem 4" xfId="10"/>
    <cellStyle name="Vírgula 2" xfId="3"/>
    <cellStyle name="Vírgula 2 2" xfId="11"/>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0</xdr:row>
      <xdr:rowOff>28575</xdr:rowOff>
    </xdr:from>
    <xdr:to>
      <xdr:col>2</xdr:col>
      <xdr:colOff>219076</xdr:colOff>
      <xdr:row>1</xdr:row>
      <xdr:rowOff>386080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1" y="28575"/>
          <a:ext cx="647700" cy="690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555624</xdr:colOff>
      <xdr:row>0</xdr:row>
      <xdr:rowOff>22679</xdr:rowOff>
    </xdr:from>
    <xdr:to>
      <xdr:col>1</xdr:col>
      <xdr:colOff>517354</xdr:colOff>
      <xdr:row>1</xdr:row>
      <xdr:rowOff>340179</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4" y="22679"/>
          <a:ext cx="574051" cy="612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931333</xdr:colOff>
      <xdr:row>56</xdr:row>
      <xdr:rowOff>119591</xdr:rowOff>
    </xdr:from>
    <xdr:to>
      <xdr:col>6</xdr:col>
      <xdr:colOff>666750</xdr:colOff>
      <xdr:row>58</xdr:row>
      <xdr:rowOff>3175</xdr:rowOff>
    </xdr:to>
    <xdr:sp macro="" textlink="">
      <xdr:nvSpPr>
        <xdr:cNvPr id="2" name="Seta para a direita 1"/>
        <xdr:cNvSpPr/>
      </xdr:nvSpPr>
      <xdr:spPr>
        <a:xfrm>
          <a:off x="3045883" y="9187391"/>
          <a:ext cx="1221317" cy="207434"/>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219075</xdr:colOff>
      <xdr:row>0</xdr:row>
      <xdr:rowOff>28575</xdr:rowOff>
    </xdr:from>
    <xdr:to>
      <xdr:col>1</xdr:col>
      <xdr:colOff>692348</xdr:colOff>
      <xdr:row>1</xdr:row>
      <xdr:rowOff>200025</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28575"/>
          <a:ext cx="473273"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19050</xdr:rowOff>
    </xdr:from>
    <xdr:to>
      <xdr:col>1</xdr:col>
      <xdr:colOff>158948</xdr:colOff>
      <xdr:row>1</xdr:row>
      <xdr:rowOff>190500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9050"/>
          <a:ext cx="473273"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1</xdr:col>
      <xdr:colOff>885825</xdr:colOff>
      <xdr:row>4</xdr:row>
      <xdr:rowOff>245111</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7150"/>
          <a:ext cx="819150" cy="8737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496957</xdr:colOff>
      <xdr:row>0</xdr:row>
      <xdr:rowOff>66261</xdr:rowOff>
    </xdr:from>
    <xdr:to>
      <xdr:col>1</xdr:col>
      <xdr:colOff>1333500</xdr:colOff>
      <xdr:row>5</xdr:row>
      <xdr:rowOff>130313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696" y="66261"/>
          <a:ext cx="836543" cy="8923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0</xdr:row>
      <xdr:rowOff>38100</xdr:rowOff>
    </xdr:from>
    <xdr:to>
      <xdr:col>1</xdr:col>
      <xdr:colOff>438150</xdr:colOff>
      <xdr:row>3</xdr:row>
      <xdr:rowOff>157481</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38100"/>
          <a:ext cx="933450" cy="995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ILHA%20OR&#199;AMENT&#193;RIA%20-%20RECAP%20AV%20TUFFY%20DAVID%20COM%20DESONERA&#199;&#195;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GENHARIA/Prefeitura%20Municipal%20de%20Vargem%20Alta/ENGENHARIA%20VARGEM%20ALTA/CAL&#199;AMENTO%20DE%203%20RUAS/PAVIMENTA&#199;&#195;O%20DE%203%20RUAS%20-%20VARGEM%20AL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erraldo/Desktop/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ÓRIA DE CALCULO"/>
      <sheetName val="CPU CBUQ - CAP "/>
      <sheetName val="CPA- ADM LOCAL"/>
      <sheetName val="MEMORIAL DESCRITIVO"/>
      <sheetName val="CRONOGRAMA"/>
      <sheetName val="BDI - 29,63%"/>
    </sheetNames>
    <sheetDataSet>
      <sheetData sheetId="0">
        <row r="4">
          <cell r="B4" t="str">
            <v>RECAPEAMENTO DE TRECHO ASFÁLTICO AVENIDA TUFFY DAVID</v>
          </cell>
        </row>
        <row r="5">
          <cell r="B5" t="str">
            <v>SEDE DE VARGEM ALTA</v>
          </cell>
        </row>
        <row r="8">
          <cell r="C8" t="str">
            <v>Placa de obra nas dimensões de 3,0 x 6,0 m, padrão DER-ES</v>
          </cell>
        </row>
        <row r="23">
          <cell r="C23" t="str">
            <v>Concreto estrutural fck = 20,0 MPa, tudo incluído</v>
          </cell>
        </row>
        <row r="32">
          <cell r="C32" t="str">
            <v>SINALIZAÇÃO/ CALÇADAS E RAMPAS</v>
          </cell>
        </row>
        <row r="40">
          <cell r="A40" t="str">
            <v>Vargem Alta / ES, 25 de julho de 2019</v>
          </cell>
        </row>
      </sheetData>
      <sheetData sheetId="1">
        <row r="10">
          <cell r="C10" t="str">
            <v>m²</v>
          </cell>
          <cell r="D10">
            <v>8</v>
          </cell>
        </row>
        <row r="11">
          <cell r="C11" t="str">
            <v>m²</v>
          </cell>
          <cell r="D11">
            <v>24</v>
          </cell>
        </row>
        <row r="12">
          <cell r="C12" t="str">
            <v>m</v>
          </cell>
          <cell r="D12">
            <v>20</v>
          </cell>
        </row>
        <row r="13">
          <cell r="C13" t="str">
            <v>m</v>
          </cell>
          <cell r="D13">
            <v>20</v>
          </cell>
        </row>
        <row r="14">
          <cell r="C14" t="str">
            <v>und</v>
          </cell>
          <cell r="D14">
            <v>1</v>
          </cell>
        </row>
        <row r="17">
          <cell r="C17" t="str">
            <v>und</v>
          </cell>
          <cell r="D17">
            <v>1</v>
          </cell>
        </row>
        <row r="20">
          <cell r="C20" t="str">
            <v>und</v>
          </cell>
          <cell r="D20">
            <v>4</v>
          </cell>
        </row>
        <row r="21">
          <cell r="C21" t="str">
            <v>m³</v>
          </cell>
          <cell r="D21">
            <v>3.81</v>
          </cell>
        </row>
        <row r="22">
          <cell r="C22" t="str">
            <v>m</v>
          </cell>
          <cell r="D22">
            <v>18</v>
          </cell>
        </row>
        <row r="23">
          <cell r="C23" t="str">
            <v>m</v>
          </cell>
          <cell r="D23">
            <v>127</v>
          </cell>
        </row>
        <row r="24">
          <cell r="C24" t="str">
            <v>und</v>
          </cell>
          <cell r="D24">
            <v>6</v>
          </cell>
        </row>
        <row r="25">
          <cell r="D25">
            <v>87.15</v>
          </cell>
        </row>
        <row r="28">
          <cell r="C28" t="str">
            <v>m²</v>
          </cell>
          <cell r="D28">
            <v>10074.75</v>
          </cell>
        </row>
        <row r="29">
          <cell r="C29" t="str">
            <v>m²</v>
          </cell>
          <cell r="D29">
            <v>8923.35</v>
          </cell>
        </row>
        <row r="30">
          <cell r="C30" t="str">
            <v>m²</v>
          </cell>
          <cell r="D30">
            <v>8923.3529999999992</v>
          </cell>
        </row>
        <row r="31">
          <cell r="C31" t="str">
            <v>m</v>
          </cell>
          <cell r="D31">
            <v>2723.42</v>
          </cell>
        </row>
        <row r="32">
          <cell r="C32" t="str">
            <v>t</v>
          </cell>
          <cell r="D32">
            <v>856.64</v>
          </cell>
        </row>
        <row r="35">
          <cell r="C35" t="str">
            <v>m²</v>
          </cell>
          <cell r="D35">
            <v>575.70000000000005</v>
          </cell>
        </row>
        <row r="36">
          <cell r="C36" t="str">
            <v>m²</v>
          </cell>
          <cell r="D36">
            <v>5.16</v>
          </cell>
        </row>
        <row r="37">
          <cell r="C37" t="str">
            <v>m²</v>
          </cell>
          <cell r="D37">
            <v>1690.74</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ÓRIA CÁLCULO"/>
      <sheetName val="CRONOGRAMA"/>
      <sheetName val="MEMORIAL DESCR."/>
      <sheetName val="CPA- ADM LOCAL"/>
      <sheetName val="BDI - 29,63%"/>
    </sheetNames>
    <sheetDataSet>
      <sheetData sheetId="0">
        <row r="10">
          <cell r="C10" t="str">
            <v>INSTALAÇÃO DO CANTEIRO DE OBRAS</v>
          </cell>
        </row>
        <row r="17">
          <cell r="C17" t="str">
            <v>ADMINISTRAÇÃO LOCAL</v>
          </cell>
        </row>
        <row r="20">
          <cell r="C20" t="str">
            <v>REDE DE DRENAGEM</v>
          </cell>
        </row>
        <row r="36">
          <cell r="C36" t="str">
            <v>PAVIMENTAÇÃO</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4"/>
  <sheetViews>
    <sheetView tabSelected="1" view="pageBreakPreview" topLeftCell="A19" zoomScaleNormal="90" zoomScaleSheetLayoutView="100" workbookViewId="0">
      <selection activeCell="A36" sqref="A36"/>
    </sheetView>
  </sheetViews>
  <sheetFormatPr defaultColWidth="9.140625" defaultRowHeight="14.25" x14ac:dyDescent="0.25"/>
  <cols>
    <col min="1" max="1" width="7.140625" style="4" bestFit="1" customWidth="1"/>
    <col min="2" max="2" width="9.5703125" style="4" bestFit="1" customWidth="1"/>
    <col min="3" max="3" width="103.28515625" style="5" bestFit="1" customWidth="1"/>
    <col min="4" max="4" width="6.5703125" style="4" bestFit="1" customWidth="1"/>
    <col min="5" max="5" width="10.28515625" style="3" bestFit="1" customWidth="1"/>
    <col min="6" max="6" width="12.7109375" style="2" bestFit="1" customWidth="1"/>
    <col min="7" max="7" width="17.5703125" style="2" bestFit="1" customWidth="1"/>
    <col min="8" max="8" width="13.28515625" style="1" bestFit="1" customWidth="1"/>
    <col min="9" max="16384" width="9.140625" style="1"/>
  </cols>
  <sheetData>
    <row r="1" spans="1:10" ht="26.25" x14ac:dyDescent="0.25">
      <c r="A1" s="439" t="s">
        <v>85</v>
      </c>
      <c r="B1" s="440"/>
      <c r="C1" s="440"/>
      <c r="D1" s="440"/>
      <c r="E1" s="440"/>
      <c r="F1" s="440"/>
      <c r="G1" s="441"/>
    </row>
    <row r="2" spans="1:10" ht="32.25" customHeight="1" thickBot="1" x14ac:dyDescent="0.3">
      <c r="A2" s="442" t="s">
        <v>84</v>
      </c>
      <c r="B2" s="443"/>
      <c r="C2" s="443"/>
      <c r="D2" s="443"/>
      <c r="E2" s="443"/>
      <c r="F2" s="443"/>
      <c r="G2" s="444"/>
    </row>
    <row r="3" spans="1:10" ht="24" customHeight="1" x14ac:dyDescent="0.25">
      <c r="A3" s="445" t="s">
        <v>83</v>
      </c>
      <c r="B3" s="446"/>
      <c r="C3" s="446"/>
      <c r="D3" s="446"/>
      <c r="E3" s="446"/>
      <c r="F3" s="446"/>
      <c r="G3" s="447"/>
    </row>
    <row r="4" spans="1:10" x14ac:dyDescent="0.25">
      <c r="A4" s="409" t="s">
        <v>82</v>
      </c>
      <c r="B4" s="448" t="s">
        <v>293</v>
      </c>
      <c r="C4" s="449"/>
      <c r="D4" s="450"/>
      <c r="E4" s="451" t="s">
        <v>81</v>
      </c>
      <c r="F4" s="452"/>
      <c r="G4" s="453"/>
    </row>
    <row r="5" spans="1:10" s="12" customFormat="1" ht="15" x14ac:dyDescent="0.25">
      <c r="A5" s="410" t="s">
        <v>80</v>
      </c>
      <c r="B5" s="454" t="s">
        <v>79</v>
      </c>
      <c r="C5" s="454"/>
      <c r="D5" s="454"/>
      <c r="E5" s="455" t="s">
        <v>78</v>
      </c>
      <c r="F5" s="455"/>
      <c r="G5" s="456"/>
    </row>
    <row r="6" spans="1:10" s="79" customFormat="1" ht="12.75" x14ac:dyDescent="0.25">
      <c r="A6" s="411" t="s">
        <v>77</v>
      </c>
      <c r="B6" s="59" t="s">
        <v>76</v>
      </c>
      <c r="C6" s="59" t="s">
        <v>75</v>
      </c>
      <c r="D6" s="59" t="s">
        <v>74</v>
      </c>
      <c r="E6" s="58" t="s">
        <v>73</v>
      </c>
      <c r="F6" s="52" t="s">
        <v>72</v>
      </c>
      <c r="G6" s="412" t="s">
        <v>71</v>
      </c>
    </row>
    <row r="7" spans="1:10" s="79" customFormat="1" ht="12.75" x14ac:dyDescent="0.25">
      <c r="A7" s="93">
        <v>1</v>
      </c>
      <c r="B7" s="88"/>
      <c r="C7" s="92" t="s">
        <v>70</v>
      </c>
      <c r="D7" s="66"/>
      <c r="E7" s="91"/>
      <c r="F7" s="84"/>
      <c r="G7" s="402"/>
      <c r="H7" s="406"/>
    </row>
    <row r="8" spans="1:10" s="79" customFormat="1" ht="24" x14ac:dyDescent="0.25">
      <c r="A8" s="69" t="s">
        <v>69</v>
      </c>
      <c r="B8" s="68" t="s">
        <v>68</v>
      </c>
      <c r="C8" s="72" t="s">
        <v>67</v>
      </c>
      <c r="D8" s="66" t="str">
        <f>'[1]MEMÓRIA DE CALCULO'!C10</f>
        <v>m²</v>
      </c>
      <c r="E8" s="90">
        <f>'[1]MEMÓRIA DE CALCULO'!D10</f>
        <v>8</v>
      </c>
      <c r="F8" s="64">
        <f>H8</f>
        <v>261.38</v>
      </c>
      <c r="G8" s="413">
        <f>SUM(F8*E8)</f>
        <v>2091.04</v>
      </c>
      <c r="H8" s="63">
        <v>261.38</v>
      </c>
    </row>
    <row r="9" spans="1:10" s="79" customFormat="1" ht="24" x14ac:dyDescent="0.25">
      <c r="A9" s="69" t="s">
        <v>66</v>
      </c>
      <c r="B9" s="68" t="s">
        <v>65</v>
      </c>
      <c r="C9" s="72" t="s">
        <v>64</v>
      </c>
      <c r="D9" s="66" t="str">
        <f>'[1]MEMÓRIA DE CALCULO'!C11</f>
        <v>m²</v>
      </c>
      <c r="E9" s="90">
        <f>'[1]MEMÓRIA DE CALCULO'!D11</f>
        <v>24</v>
      </c>
      <c r="F9" s="64">
        <f t="shared" ref="F9:F12" si="0">H9</f>
        <v>392.87</v>
      </c>
      <c r="G9" s="413">
        <f>SUM(F9*E9)</f>
        <v>9428.880000000001</v>
      </c>
      <c r="H9" s="63">
        <v>392.87</v>
      </c>
    </row>
    <row r="10" spans="1:10" s="79" customFormat="1" ht="24" x14ac:dyDescent="0.25">
      <c r="A10" s="69" t="s">
        <v>63</v>
      </c>
      <c r="B10" s="68" t="s">
        <v>62</v>
      </c>
      <c r="C10" s="72" t="s">
        <v>61</v>
      </c>
      <c r="D10" s="66" t="str">
        <f>'[1]MEMÓRIA DE CALCULO'!C12</f>
        <v>m</v>
      </c>
      <c r="E10" s="90">
        <f>'[1]MEMÓRIA DE CALCULO'!D12</f>
        <v>20</v>
      </c>
      <c r="F10" s="64">
        <f t="shared" si="0"/>
        <v>421.97</v>
      </c>
      <c r="G10" s="413">
        <f>SUM(F10*E10)</f>
        <v>8439.4000000000015</v>
      </c>
      <c r="H10" s="63">
        <v>421.97</v>
      </c>
    </row>
    <row r="11" spans="1:10" s="79" customFormat="1" ht="24" x14ac:dyDescent="0.25">
      <c r="A11" s="69" t="s">
        <v>60</v>
      </c>
      <c r="B11" s="68" t="s">
        <v>59</v>
      </c>
      <c r="C11" s="72" t="s">
        <v>58</v>
      </c>
      <c r="D11" s="66" t="str">
        <f>'[1]MEMÓRIA DE CALCULO'!C13</f>
        <v>m</v>
      </c>
      <c r="E11" s="90">
        <f>'[1]MEMÓRIA DE CALCULO'!D13</f>
        <v>20</v>
      </c>
      <c r="F11" s="64">
        <f t="shared" si="0"/>
        <v>34.909999999999997</v>
      </c>
      <c r="G11" s="413">
        <f>SUM(F11*E11)</f>
        <v>698.19999999999993</v>
      </c>
      <c r="H11" s="63">
        <v>34.909999999999997</v>
      </c>
    </row>
    <row r="12" spans="1:10" s="79" customFormat="1" ht="24" x14ac:dyDescent="0.25">
      <c r="A12" s="69" t="s">
        <v>57</v>
      </c>
      <c r="B12" s="68" t="s">
        <v>56</v>
      </c>
      <c r="C12" s="72" t="s">
        <v>55</v>
      </c>
      <c r="D12" s="66" t="str">
        <f>'[1]MEMÓRIA DE CALCULO'!C14</f>
        <v>und</v>
      </c>
      <c r="E12" s="90">
        <f>'[1]MEMÓRIA DE CALCULO'!D14</f>
        <v>1</v>
      </c>
      <c r="F12" s="64">
        <f t="shared" si="0"/>
        <v>1764.88</v>
      </c>
      <c r="G12" s="413">
        <f>SUM(F12*E12)</f>
        <v>1764.88</v>
      </c>
      <c r="H12" s="63">
        <v>1764.88</v>
      </c>
    </row>
    <row r="13" spans="1:10" s="79" customFormat="1" ht="12.75" x14ac:dyDescent="0.25">
      <c r="A13" s="411"/>
      <c r="B13" s="59"/>
      <c r="C13" s="60" t="s">
        <v>6</v>
      </c>
      <c r="D13" s="66"/>
      <c r="E13" s="58"/>
      <c r="F13" s="52"/>
      <c r="G13" s="412">
        <f>SUM(G8:G12)</f>
        <v>22422.400000000005</v>
      </c>
    </row>
    <row r="14" spans="1:10" s="80" customFormat="1" ht="12.75" customHeight="1" x14ac:dyDescent="0.25">
      <c r="A14" s="89">
        <v>2</v>
      </c>
      <c r="B14" s="88"/>
      <c r="C14" s="87" t="s">
        <v>54</v>
      </c>
      <c r="D14" s="66"/>
      <c r="E14" s="84"/>
      <c r="F14" s="64"/>
      <c r="G14" s="414"/>
      <c r="H14" s="79"/>
      <c r="I14" s="82"/>
      <c r="J14" s="81"/>
    </row>
    <row r="15" spans="1:10" s="80" customFormat="1" ht="12.75" customHeight="1" x14ac:dyDescent="0.25">
      <c r="A15" s="86" t="s">
        <v>53</v>
      </c>
      <c r="B15" s="68" t="s">
        <v>52</v>
      </c>
      <c r="C15" s="85" t="s">
        <v>51</v>
      </c>
      <c r="D15" s="66" t="str">
        <f>'[1]MEMÓRIA DE CALCULO'!C17</f>
        <v>und</v>
      </c>
      <c r="E15" s="84">
        <f>'[1]MEMÓRIA DE CALCULO'!D17</f>
        <v>1</v>
      </c>
      <c r="F15" s="64">
        <f>H15</f>
        <v>44357.897269527268</v>
      </c>
      <c r="G15" s="413">
        <f>SUM(F15*E15)</f>
        <v>44357.897269527268</v>
      </c>
      <c r="H15" s="83">
        <f>'CPA- ADM LOCAL'!K29</f>
        <v>44357.897269527268</v>
      </c>
      <c r="I15" s="82"/>
      <c r="J15" s="81"/>
    </row>
    <row r="16" spans="1:10" s="79" customFormat="1" ht="12.75" x14ac:dyDescent="0.25">
      <c r="A16" s="411"/>
      <c r="B16" s="59"/>
      <c r="C16" s="60" t="s">
        <v>6</v>
      </c>
      <c r="D16" s="66"/>
      <c r="E16" s="58"/>
      <c r="F16" s="52"/>
      <c r="G16" s="412">
        <f>SUM(G15)</f>
        <v>44357.897269527268</v>
      </c>
    </row>
    <row r="17" spans="1:10" s="79" customFormat="1" ht="12.75" x14ac:dyDescent="0.25">
      <c r="A17" s="415">
        <v>3</v>
      </c>
      <c r="B17" s="76"/>
      <c r="C17" s="56" t="s">
        <v>50</v>
      </c>
      <c r="D17" s="66"/>
      <c r="E17" s="75"/>
      <c r="F17" s="74"/>
      <c r="G17" s="416"/>
    </row>
    <row r="18" spans="1:10" s="79" customFormat="1" ht="24" x14ac:dyDescent="0.25">
      <c r="A18" s="417" t="s">
        <v>49</v>
      </c>
      <c r="B18" s="73" t="s">
        <v>48</v>
      </c>
      <c r="C18" s="72" t="s">
        <v>47</v>
      </c>
      <c r="D18" s="66" t="str">
        <f>'[1]MEMÓRIA DE CALCULO'!C20</f>
        <v>und</v>
      </c>
      <c r="E18" s="65">
        <f>'[1]MEMÓRIA DE CALCULO'!D20</f>
        <v>4</v>
      </c>
      <c r="F18" s="64">
        <f>H18</f>
        <v>1477.37</v>
      </c>
      <c r="G18" s="418">
        <f>F18*E18</f>
        <v>5909.48</v>
      </c>
      <c r="H18" s="63">
        <v>1477.37</v>
      </c>
    </row>
    <row r="19" spans="1:10" s="79" customFormat="1" ht="24" x14ac:dyDescent="0.25">
      <c r="A19" s="417" t="s">
        <v>46</v>
      </c>
      <c r="B19" s="73" t="s">
        <v>45</v>
      </c>
      <c r="C19" s="72" t="s">
        <v>44</v>
      </c>
      <c r="D19" s="66" t="str">
        <f>'[1]MEMÓRIA DE CALCULO'!C21</f>
        <v>m³</v>
      </c>
      <c r="E19" s="65">
        <f>'[1]MEMÓRIA DE CALCULO'!D21</f>
        <v>3.81</v>
      </c>
      <c r="F19" s="64">
        <f t="shared" ref="F19:F23" si="1">H19</f>
        <v>19.899999999999999</v>
      </c>
      <c r="G19" s="418">
        <f>F19*E19</f>
        <v>75.819000000000003</v>
      </c>
      <c r="H19" s="63">
        <v>19.899999999999999</v>
      </c>
    </row>
    <row r="20" spans="1:10" s="61" customFormat="1" ht="24" x14ac:dyDescent="0.2">
      <c r="A20" s="417" t="s">
        <v>43</v>
      </c>
      <c r="B20" s="68" t="s">
        <v>42</v>
      </c>
      <c r="C20" s="72" t="s">
        <v>41</v>
      </c>
      <c r="D20" s="66" t="str">
        <f>'[1]MEMÓRIA DE CALCULO'!C22</f>
        <v>m</v>
      </c>
      <c r="E20" s="65">
        <f>'[1]MEMÓRIA DE CALCULO'!D22</f>
        <v>18</v>
      </c>
      <c r="F20" s="64">
        <f t="shared" si="1"/>
        <v>145.44</v>
      </c>
      <c r="G20" s="413">
        <f>SUM(F20*E20)</f>
        <v>2617.92</v>
      </c>
      <c r="H20" s="63">
        <v>145.44</v>
      </c>
      <c r="I20" s="62"/>
    </row>
    <row r="21" spans="1:10" s="61" customFormat="1" ht="24" x14ac:dyDescent="0.2">
      <c r="A21" s="417" t="s">
        <v>40</v>
      </c>
      <c r="B21" s="68" t="s">
        <v>39</v>
      </c>
      <c r="C21" s="72" t="s">
        <v>38</v>
      </c>
      <c r="D21" s="66" t="str">
        <f>'[1]MEMÓRIA DE CALCULO'!C23</f>
        <v>m</v>
      </c>
      <c r="E21" s="65">
        <f>'[1]MEMÓRIA DE CALCULO'!D23</f>
        <v>127</v>
      </c>
      <c r="F21" s="64">
        <f t="shared" si="1"/>
        <v>193.84</v>
      </c>
      <c r="G21" s="413">
        <f>SUM(F21*E21)</f>
        <v>24617.68</v>
      </c>
      <c r="H21" s="63">
        <v>193.84</v>
      </c>
      <c r="I21" s="62"/>
    </row>
    <row r="22" spans="1:10" s="61" customFormat="1" ht="24" x14ac:dyDescent="0.2">
      <c r="A22" s="417" t="s">
        <v>37</v>
      </c>
      <c r="B22" s="68" t="s">
        <v>36</v>
      </c>
      <c r="C22" s="72" t="s">
        <v>35</v>
      </c>
      <c r="D22" s="66" t="str">
        <f>'[1]MEMÓRIA DE CALCULO'!C24</f>
        <v>und</v>
      </c>
      <c r="E22" s="65">
        <f>'[1]MEMÓRIA DE CALCULO'!D24</f>
        <v>6</v>
      </c>
      <c r="F22" s="64">
        <f t="shared" si="1"/>
        <v>1394.61</v>
      </c>
      <c r="G22" s="413">
        <f>SUM(F22*E22)</f>
        <v>8367.66</v>
      </c>
      <c r="H22" s="63">
        <v>1394.61</v>
      </c>
      <c r="I22" s="62"/>
    </row>
    <row r="23" spans="1:10" s="61" customFormat="1" ht="24" x14ac:dyDescent="0.2">
      <c r="A23" s="417" t="s">
        <v>34</v>
      </c>
      <c r="B23" s="68" t="s">
        <v>33</v>
      </c>
      <c r="C23" s="72" t="s">
        <v>32</v>
      </c>
      <c r="D23" s="66" t="s">
        <v>31</v>
      </c>
      <c r="E23" s="65">
        <f>'[1]MEMÓRIA DE CALCULO'!D25</f>
        <v>87.15</v>
      </c>
      <c r="F23" s="64">
        <f t="shared" si="1"/>
        <v>589.92999999999995</v>
      </c>
      <c r="G23" s="413">
        <f>SUM(F23*E23)</f>
        <v>51412.3995</v>
      </c>
      <c r="H23" s="63">
        <v>589.92999999999995</v>
      </c>
      <c r="I23" s="62"/>
    </row>
    <row r="24" spans="1:10" s="79" customFormat="1" ht="12.75" x14ac:dyDescent="0.25">
      <c r="A24" s="411"/>
      <c r="B24" s="59"/>
      <c r="C24" s="60" t="s">
        <v>6</v>
      </c>
      <c r="D24" s="66"/>
      <c r="E24" s="58"/>
      <c r="F24" s="52"/>
      <c r="G24" s="412">
        <f>SUM(G18:G23)</f>
        <v>93000.958500000008</v>
      </c>
    </row>
    <row r="25" spans="1:10" x14ac:dyDescent="0.25">
      <c r="A25" s="415">
        <v>4</v>
      </c>
      <c r="B25" s="76"/>
      <c r="C25" s="56" t="s">
        <v>30</v>
      </c>
      <c r="D25" s="66"/>
      <c r="E25" s="75"/>
      <c r="F25" s="74"/>
      <c r="G25" s="416"/>
    </row>
    <row r="26" spans="1:10" ht="24" x14ac:dyDescent="0.25">
      <c r="A26" s="417" t="s">
        <v>29</v>
      </c>
      <c r="B26" s="73" t="s">
        <v>28</v>
      </c>
      <c r="C26" s="72" t="s">
        <v>27</v>
      </c>
      <c r="D26" s="66" t="str">
        <f>'[1]MEMÓRIA DE CALCULO'!C28</f>
        <v>m²</v>
      </c>
      <c r="E26" s="65">
        <f>'[1]MEMÓRIA DE CALCULO'!D28</f>
        <v>10074.75</v>
      </c>
      <c r="F26" s="64">
        <f>H26</f>
        <v>1.78</v>
      </c>
      <c r="G26" s="418">
        <f>F26*E26</f>
        <v>17933.055</v>
      </c>
      <c r="H26" s="63">
        <v>1.78</v>
      </c>
    </row>
    <row r="27" spans="1:10" ht="24" x14ac:dyDescent="0.25">
      <c r="A27" s="417" t="s">
        <v>26</v>
      </c>
      <c r="B27" s="73" t="s">
        <v>25</v>
      </c>
      <c r="C27" s="72" t="s">
        <v>24</v>
      </c>
      <c r="D27" s="66" t="str">
        <f>'[1]MEMÓRIA DE CALCULO'!C29</f>
        <v>m²</v>
      </c>
      <c r="E27" s="65">
        <f>'[1]MEMÓRIA DE CALCULO'!D29</f>
        <v>8923.35</v>
      </c>
      <c r="F27" s="64">
        <f t="shared" ref="F27:F30" si="2">H27</f>
        <v>13.55</v>
      </c>
      <c r="G27" s="418">
        <f>F27*E27</f>
        <v>120911.39250000002</v>
      </c>
      <c r="H27" s="63">
        <v>13.55</v>
      </c>
    </row>
    <row r="28" spans="1:10" ht="24" x14ac:dyDescent="0.25">
      <c r="A28" s="417" t="s">
        <v>23</v>
      </c>
      <c r="B28" s="73" t="s">
        <v>22</v>
      </c>
      <c r="C28" s="72" t="s">
        <v>21</v>
      </c>
      <c r="D28" s="66" t="str">
        <f>'[1]MEMÓRIA DE CALCULO'!C30</f>
        <v>m²</v>
      </c>
      <c r="E28" s="65">
        <f>'[1]MEMÓRIA DE CALCULO'!D30</f>
        <v>8923.3529999999992</v>
      </c>
      <c r="F28" s="64">
        <f t="shared" si="2"/>
        <v>2.13</v>
      </c>
      <c r="G28" s="418">
        <f>F28*E28</f>
        <v>19006.741889999998</v>
      </c>
      <c r="H28" s="63">
        <v>2.13</v>
      </c>
    </row>
    <row r="29" spans="1:10" s="61" customFormat="1" ht="24" x14ac:dyDescent="0.2">
      <c r="A29" s="417" t="s">
        <v>10</v>
      </c>
      <c r="B29" s="78" t="s">
        <v>20</v>
      </c>
      <c r="C29" s="72" t="s">
        <v>19</v>
      </c>
      <c r="D29" s="66" t="str">
        <f>'[1]MEMÓRIA DE CALCULO'!C31</f>
        <v>m</v>
      </c>
      <c r="E29" s="65">
        <f>'[1]MEMÓRIA DE CALCULO'!D31</f>
        <v>2723.42</v>
      </c>
      <c r="F29" s="64">
        <f t="shared" si="2"/>
        <v>58.74</v>
      </c>
      <c r="G29" s="413">
        <f>SUM(F29*E29)</f>
        <v>159973.69080000001</v>
      </c>
      <c r="H29" s="407">
        <v>58.74</v>
      </c>
      <c r="I29" s="77"/>
      <c r="J29" s="62"/>
    </row>
    <row r="30" spans="1:10" x14ac:dyDescent="0.25">
      <c r="A30" s="417" t="s">
        <v>7</v>
      </c>
      <c r="B30" s="73" t="s">
        <v>18</v>
      </c>
      <c r="C30" s="72" t="s">
        <v>17</v>
      </c>
      <c r="D30" s="66" t="str">
        <f>'[1]MEMÓRIA DE CALCULO'!C32</f>
        <v>t</v>
      </c>
      <c r="E30" s="65">
        <f>'[1]MEMÓRIA DE CALCULO'!D32</f>
        <v>856.64</v>
      </c>
      <c r="F30" s="64">
        <f t="shared" si="2"/>
        <v>387.6</v>
      </c>
      <c r="G30" s="418">
        <f>F30*E30</f>
        <v>332033.66399999999</v>
      </c>
      <c r="H30" s="63">
        <v>387.6</v>
      </c>
    </row>
    <row r="31" spans="1:10" x14ac:dyDescent="0.25">
      <c r="A31" s="417"/>
      <c r="B31" s="57"/>
      <c r="C31" s="60" t="s">
        <v>6</v>
      </c>
      <c r="D31" s="66"/>
      <c r="E31" s="58"/>
      <c r="F31" s="52"/>
      <c r="G31" s="412">
        <f>SUM(G26:G30)</f>
        <v>649858.54419000004</v>
      </c>
      <c r="H31" s="408"/>
    </row>
    <row r="32" spans="1:10" x14ac:dyDescent="0.25">
      <c r="A32" s="415">
        <v>5</v>
      </c>
      <c r="B32" s="76"/>
      <c r="C32" s="56" t="s">
        <v>16</v>
      </c>
      <c r="D32" s="66"/>
      <c r="E32" s="75"/>
      <c r="F32" s="74"/>
      <c r="G32" s="416"/>
    </row>
    <row r="33" spans="1:10" ht="24" x14ac:dyDescent="0.25">
      <c r="A33" s="417" t="s">
        <v>13</v>
      </c>
      <c r="B33" s="73" t="s">
        <v>15</v>
      </c>
      <c r="C33" s="72" t="s">
        <v>14</v>
      </c>
      <c r="D33" s="66" t="str">
        <f>'[1]MEMÓRIA DE CALCULO'!C35</f>
        <v>m²</v>
      </c>
      <c r="E33" s="65">
        <f>'[1]MEMÓRIA DE CALCULO'!D35</f>
        <v>575.70000000000005</v>
      </c>
      <c r="F33" s="64">
        <f>H33</f>
        <v>17.239999999999998</v>
      </c>
      <c r="G33" s="418">
        <f>F33*E33</f>
        <v>9925.0679999999993</v>
      </c>
      <c r="H33" s="63">
        <v>17.239999999999998</v>
      </c>
    </row>
    <row r="34" spans="1:10" s="61" customFormat="1" ht="24" x14ac:dyDescent="0.2">
      <c r="A34" s="69" t="s">
        <v>104</v>
      </c>
      <c r="B34" s="68" t="s">
        <v>12</v>
      </c>
      <c r="C34" s="71" t="s">
        <v>11</v>
      </c>
      <c r="D34" s="66" t="str">
        <f>'[1]MEMÓRIA DE CALCULO'!C36</f>
        <v>m²</v>
      </c>
      <c r="E34" s="65">
        <f>'[1]MEMÓRIA DE CALCULO'!D36</f>
        <v>5.16</v>
      </c>
      <c r="F34" s="64">
        <f t="shared" ref="F34:F35" si="3">H34</f>
        <v>641.22</v>
      </c>
      <c r="G34" s="419">
        <f>SUM(F34*E34)</f>
        <v>3308.6952000000001</v>
      </c>
      <c r="H34" s="70">
        <v>641.22</v>
      </c>
      <c r="J34" s="62"/>
    </row>
    <row r="35" spans="1:10" s="61" customFormat="1" ht="24" x14ac:dyDescent="0.2">
      <c r="A35" s="69" t="s">
        <v>105</v>
      </c>
      <c r="B35" s="68" t="s">
        <v>9</v>
      </c>
      <c r="C35" s="67" t="s">
        <v>8</v>
      </c>
      <c r="D35" s="66" t="str">
        <f>'[1]MEMÓRIA DE CALCULO'!C37</f>
        <v>m²</v>
      </c>
      <c r="E35" s="65">
        <f>'[1]MEMÓRIA DE CALCULO'!D37</f>
        <v>1690.74</v>
      </c>
      <c r="F35" s="64">
        <f t="shared" si="3"/>
        <v>87.43</v>
      </c>
      <c r="G35" s="419">
        <f>SUM(F35*E35)</f>
        <v>147821.39820000003</v>
      </c>
      <c r="H35" s="63">
        <v>87.43</v>
      </c>
      <c r="J35" s="62"/>
    </row>
    <row r="36" spans="1:10" x14ac:dyDescent="0.25">
      <c r="A36" s="417"/>
      <c r="B36" s="57"/>
      <c r="C36" s="60" t="s">
        <v>6</v>
      </c>
      <c r="D36" s="59"/>
      <c r="E36" s="58"/>
      <c r="F36" s="52"/>
      <c r="G36" s="412">
        <f>SUM(G33:G35)</f>
        <v>161055.16140000001</v>
      </c>
    </row>
    <row r="37" spans="1:10" x14ac:dyDescent="0.25">
      <c r="A37" s="417"/>
      <c r="B37" s="57"/>
      <c r="C37" s="56"/>
      <c r="D37" s="55"/>
      <c r="E37" s="54"/>
      <c r="F37" s="53"/>
      <c r="G37" s="412"/>
    </row>
    <row r="38" spans="1:10" s="28" customFormat="1" ht="15.75" x14ac:dyDescent="0.25">
      <c r="A38" s="420"/>
      <c r="B38" s="51"/>
      <c r="C38" s="50" t="s">
        <v>5</v>
      </c>
      <c r="D38" s="49"/>
      <c r="E38" s="48"/>
      <c r="F38" s="47"/>
      <c r="G38" s="421">
        <f>G31+G24+G16+G13+G36</f>
        <v>970694.96135952731</v>
      </c>
    </row>
    <row r="39" spans="1:10" ht="15.75" x14ac:dyDescent="0.25">
      <c r="A39" s="46"/>
      <c r="B39" s="45"/>
      <c r="C39" s="44"/>
      <c r="E39" s="42"/>
      <c r="F39" s="43"/>
      <c r="G39" s="42"/>
      <c r="H39" s="41"/>
    </row>
    <row r="40" spans="1:10" ht="15.75" x14ac:dyDescent="0.25">
      <c r="A40" s="437" t="s">
        <v>4</v>
      </c>
      <c r="B40" s="437"/>
      <c r="C40" s="437"/>
      <c r="D40" s="18"/>
      <c r="E40" s="17"/>
      <c r="G40" s="6"/>
      <c r="H40" s="41"/>
    </row>
    <row r="41" spans="1:10" ht="15" x14ac:dyDescent="0.25">
      <c r="A41" s="40"/>
      <c r="B41" s="40"/>
      <c r="C41" s="40"/>
      <c r="D41" s="18"/>
      <c r="E41" s="17"/>
      <c r="G41" s="6"/>
      <c r="H41" s="28"/>
    </row>
    <row r="42" spans="1:10" s="28" customFormat="1" ht="15.75" x14ac:dyDescent="0.25">
      <c r="A42" s="39"/>
      <c r="B42" s="39"/>
      <c r="C42" s="39"/>
      <c r="D42" s="38"/>
      <c r="E42" s="37"/>
      <c r="F42" s="29"/>
      <c r="G42" s="36"/>
      <c r="H42" s="1"/>
    </row>
    <row r="43" spans="1:10" s="28" customFormat="1" ht="15" x14ac:dyDescent="0.2">
      <c r="A43" s="35"/>
      <c r="B43" s="35"/>
      <c r="C43" s="34" t="s">
        <v>3</v>
      </c>
      <c r="D43" s="33"/>
      <c r="E43" s="438" t="s">
        <v>2</v>
      </c>
      <c r="F43" s="438"/>
      <c r="G43" s="438"/>
      <c r="H43" s="1"/>
    </row>
    <row r="44" spans="1:10" s="28" customFormat="1" ht="15" x14ac:dyDescent="0.2">
      <c r="A44" s="35"/>
      <c r="B44" s="35"/>
      <c r="C44" s="34" t="s">
        <v>1</v>
      </c>
      <c r="D44" s="33"/>
      <c r="E44" s="438" t="s">
        <v>0</v>
      </c>
      <c r="F44" s="438"/>
      <c r="G44" s="438"/>
      <c r="H44" s="1"/>
    </row>
    <row r="45" spans="1:10" s="28" customFormat="1" ht="15" x14ac:dyDescent="0.25">
      <c r="A45" s="31"/>
      <c r="B45" s="31"/>
      <c r="C45" s="32"/>
      <c r="D45" s="31"/>
      <c r="E45" s="30"/>
      <c r="F45" s="29"/>
      <c r="G45" s="29"/>
      <c r="H45" s="1"/>
    </row>
    <row r="46" spans="1:10" x14ac:dyDescent="0.25">
      <c r="A46" s="15"/>
      <c r="B46" s="15"/>
    </row>
    <row r="47" spans="1:10" x14ac:dyDescent="0.25">
      <c r="A47" s="15"/>
      <c r="B47" s="15"/>
    </row>
    <row r="48" spans="1:10" x14ac:dyDescent="0.25">
      <c r="A48" s="15"/>
      <c r="B48" s="15"/>
    </row>
    <row r="49" spans="1:7" x14ac:dyDescent="0.25">
      <c r="C49" s="16"/>
    </row>
    <row r="50" spans="1:7" ht="15" x14ac:dyDescent="0.25">
      <c r="D50" s="14"/>
      <c r="E50" s="13"/>
      <c r="F50" s="6"/>
    </row>
    <row r="51" spans="1:7" x14ac:dyDescent="0.25">
      <c r="C51" s="20"/>
    </row>
    <row r="52" spans="1:7" ht="15" customHeight="1" x14ac:dyDescent="0.25">
      <c r="A52" s="19"/>
      <c r="B52" s="19"/>
      <c r="D52" s="18"/>
      <c r="E52" s="17"/>
    </row>
    <row r="54" spans="1:7" x14ac:dyDescent="0.25">
      <c r="A54" s="9"/>
      <c r="B54" s="9"/>
    </row>
    <row r="55" spans="1:7" x14ac:dyDescent="0.25">
      <c r="A55" s="9"/>
      <c r="B55" s="9"/>
      <c r="C55" s="16"/>
    </row>
    <row r="56" spans="1:7" x14ac:dyDescent="0.25">
      <c r="A56" s="9"/>
      <c r="B56" s="9"/>
    </row>
    <row r="57" spans="1:7" x14ac:dyDescent="0.25">
      <c r="A57" s="9"/>
      <c r="B57" s="9"/>
    </row>
    <row r="63" spans="1:7" ht="15" x14ac:dyDescent="0.25">
      <c r="C63" s="7"/>
    </row>
    <row r="64" spans="1:7" ht="15" x14ac:dyDescent="0.25">
      <c r="G64" s="6"/>
    </row>
    <row r="65" spans="1:8" ht="15" x14ac:dyDescent="0.25">
      <c r="C65" s="7"/>
    </row>
    <row r="66" spans="1:8" ht="15" x14ac:dyDescent="0.25">
      <c r="A66" s="8"/>
      <c r="B66" s="8"/>
    </row>
    <row r="76" spans="1:8" x14ac:dyDescent="0.25">
      <c r="A76" s="9"/>
      <c r="B76" s="9"/>
    </row>
    <row r="78" spans="1:8" x14ac:dyDescent="0.25">
      <c r="A78" s="15"/>
      <c r="B78" s="15"/>
    </row>
    <row r="79" spans="1:8" ht="15" x14ac:dyDescent="0.25">
      <c r="H79" s="12"/>
    </row>
    <row r="80" spans="1:8" ht="15" x14ac:dyDescent="0.25">
      <c r="C80" s="14"/>
    </row>
    <row r="81" spans="1:8" ht="15" x14ac:dyDescent="0.25">
      <c r="A81" s="14"/>
      <c r="B81" s="14"/>
      <c r="C81" s="14"/>
      <c r="D81" s="14"/>
      <c r="E81" s="13"/>
      <c r="F81" s="6"/>
      <c r="G81" s="6"/>
    </row>
    <row r="82" spans="1:8" ht="15" x14ac:dyDescent="0.25">
      <c r="A82" s="14"/>
      <c r="B82" s="14"/>
      <c r="C82" s="7"/>
      <c r="D82" s="14"/>
      <c r="E82" s="13"/>
      <c r="F82" s="6"/>
      <c r="G82" s="6"/>
    </row>
    <row r="83" spans="1:8" s="12" customFormat="1" ht="15" x14ac:dyDescent="0.25">
      <c r="A83" s="11"/>
      <c r="B83" s="11"/>
      <c r="C83" s="5"/>
      <c r="D83" s="11"/>
      <c r="E83" s="10"/>
      <c r="F83" s="6"/>
      <c r="G83" s="6"/>
      <c r="H83" s="1"/>
    </row>
    <row r="85" spans="1:8" ht="15" x14ac:dyDescent="0.25">
      <c r="C85" s="11"/>
    </row>
    <row r="86" spans="1:8" ht="15" x14ac:dyDescent="0.25">
      <c r="A86" s="11"/>
      <c r="B86" s="11"/>
      <c r="D86" s="11"/>
      <c r="E86" s="10"/>
      <c r="F86" s="6"/>
      <c r="G86" s="6"/>
    </row>
    <row r="87" spans="1:8" x14ac:dyDescent="0.25">
      <c r="A87" s="9"/>
      <c r="B87" s="9"/>
    </row>
    <row r="88" spans="1:8" ht="15" x14ac:dyDescent="0.25">
      <c r="C88" s="7"/>
    </row>
    <row r="89" spans="1:8" ht="15" x14ac:dyDescent="0.25">
      <c r="G89" s="6"/>
    </row>
    <row r="91" spans="1:8" ht="15" x14ac:dyDescent="0.25">
      <c r="C91" s="7"/>
    </row>
    <row r="92" spans="1:8" ht="15" x14ac:dyDescent="0.25">
      <c r="A92" s="8"/>
      <c r="B92" s="8"/>
    </row>
    <row r="96" spans="1:8" ht="15" x14ac:dyDescent="0.25">
      <c r="F96" s="6"/>
    </row>
    <row r="98" spans="1:7" ht="15" x14ac:dyDescent="0.25">
      <c r="C98" s="7"/>
    </row>
    <row r="99" spans="1:7" ht="15" x14ac:dyDescent="0.25">
      <c r="G99" s="6"/>
    </row>
    <row r="100" spans="1:7" ht="15" x14ac:dyDescent="0.25">
      <c r="C100" s="7"/>
    </row>
    <row r="101" spans="1:7" ht="15" x14ac:dyDescent="0.25">
      <c r="A101" s="8"/>
      <c r="B101" s="8"/>
    </row>
    <row r="107" spans="1:7" ht="15" x14ac:dyDescent="0.25">
      <c r="C107" s="7"/>
    </row>
    <row r="108" spans="1:7" ht="15" x14ac:dyDescent="0.25">
      <c r="G108" s="6"/>
    </row>
    <row r="112" spans="1:7" ht="15" x14ac:dyDescent="0.25">
      <c r="C112" s="7"/>
    </row>
    <row r="113" spans="7:7" ht="15" x14ac:dyDescent="0.25">
      <c r="G113" s="6"/>
    </row>
    <row r="164" spans="1:7" ht="15" x14ac:dyDescent="0.25">
      <c r="C164" s="7"/>
    </row>
    <row r="165" spans="1:7" ht="15" x14ac:dyDescent="0.25">
      <c r="C165" s="7"/>
    </row>
    <row r="166" spans="1:7" ht="15" x14ac:dyDescent="0.25">
      <c r="C166" s="7"/>
    </row>
    <row r="169" spans="1:7" ht="15" x14ac:dyDescent="0.25">
      <c r="C169" s="11"/>
    </row>
    <row r="170" spans="1:7" ht="15" x14ac:dyDescent="0.25">
      <c r="A170" s="11"/>
      <c r="B170" s="11"/>
      <c r="C170" s="26"/>
      <c r="D170" s="11"/>
      <c r="E170" s="10"/>
      <c r="F170" s="6"/>
      <c r="G170" s="6"/>
    </row>
    <row r="171" spans="1:7" ht="15" x14ac:dyDescent="0.25">
      <c r="A171" s="11"/>
      <c r="B171" s="11"/>
      <c r="C171" s="7"/>
      <c r="D171" s="11"/>
      <c r="E171" s="10"/>
      <c r="F171" s="6"/>
      <c r="G171" s="6"/>
    </row>
    <row r="172" spans="1:7" ht="15" x14ac:dyDescent="0.25">
      <c r="A172" s="8"/>
      <c r="B172" s="8"/>
    </row>
    <row r="173" spans="1:7" x14ac:dyDescent="0.25">
      <c r="A173" s="15"/>
      <c r="B173" s="15"/>
    </row>
    <row r="174" spans="1:7" x14ac:dyDescent="0.25">
      <c r="A174" s="15"/>
      <c r="B174" s="15"/>
    </row>
    <row r="175" spans="1:7" x14ac:dyDescent="0.25">
      <c r="A175" s="15"/>
      <c r="B175" s="15"/>
    </row>
    <row r="176" spans="1:7" x14ac:dyDescent="0.25">
      <c r="A176" s="15"/>
      <c r="B176" s="15"/>
    </row>
    <row r="177" spans="1:7" x14ac:dyDescent="0.25">
      <c r="A177" s="15"/>
      <c r="B177" s="15"/>
    </row>
    <row r="178" spans="1:7" x14ac:dyDescent="0.25">
      <c r="A178" s="15"/>
      <c r="B178" s="15"/>
    </row>
    <row r="179" spans="1:7" x14ac:dyDescent="0.25">
      <c r="A179" s="15"/>
      <c r="B179" s="15"/>
    </row>
    <row r="180" spans="1:7" x14ac:dyDescent="0.25">
      <c r="A180" s="15"/>
      <c r="B180" s="15"/>
    </row>
    <row r="181" spans="1:7" x14ac:dyDescent="0.25">
      <c r="A181" s="15"/>
      <c r="B181" s="15"/>
    </row>
    <row r="182" spans="1:7" x14ac:dyDescent="0.25">
      <c r="A182" s="15"/>
      <c r="B182" s="15"/>
    </row>
    <row r="183" spans="1:7" x14ac:dyDescent="0.25">
      <c r="A183" s="15"/>
      <c r="B183" s="15"/>
    </row>
    <row r="184" spans="1:7" x14ac:dyDescent="0.25">
      <c r="A184" s="15"/>
      <c r="B184" s="15"/>
    </row>
    <row r="185" spans="1:7" x14ac:dyDescent="0.25">
      <c r="A185" s="15"/>
      <c r="B185" s="15"/>
    </row>
    <row r="186" spans="1:7" x14ac:dyDescent="0.25">
      <c r="A186" s="15"/>
      <c r="B186" s="15"/>
    </row>
    <row r="187" spans="1:7" x14ac:dyDescent="0.25">
      <c r="A187" s="15"/>
      <c r="B187" s="15"/>
    </row>
    <row r="188" spans="1:7" x14ac:dyDescent="0.25">
      <c r="A188" s="15"/>
      <c r="B188" s="15"/>
    </row>
    <row r="189" spans="1:7" x14ac:dyDescent="0.25">
      <c r="A189" s="15"/>
      <c r="B189" s="15"/>
    </row>
    <row r="190" spans="1:7" ht="15" x14ac:dyDescent="0.25">
      <c r="A190" s="15"/>
      <c r="B190" s="15"/>
      <c r="C190" s="22"/>
    </row>
    <row r="191" spans="1:7" ht="15" x14ac:dyDescent="0.25">
      <c r="A191" s="15"/>
      <c r="B191" s="15"/>
      <c r="D191" s="14"/>
      <c r="E191" s="13"/>
      <c r="F191" s="6"/>
      <c r="G191" s="6"/>
    </row>
    <row r="192" spans="1:7" ht="15" x14ac:dyDescent="0.25">
      <c r="A192" s="15"/>
      <c r="B192" s="15"/>
      <c r="C192" s="7"/>
    </row>
    <row r="193" spans="1:2" ht="15" x14ac:dyDescent="0.25">
      <c r="A193" s="8"/>
      <c r="B193" s="8"/>
    </row>
    <row r="194" spans="1:2" x14ac:dyDescent="0.25">
      <c r="A194" s="15"/>
      <c r="B194" s="15"/>
    </row>
    <row r="195" spans="1:2" x14ac:dyDescent="0.25">
      <c r="A195" s="15"/>
      <c r="B195" s="15"/>
    </row>
    <row r="196" spans="1:2" x14ac:dyDescent="0.25">
      <c r="A196" s="15"/>
      <c r="B196" s="15"/>
    </row>
    <row r="197" spans="1:2" x14ac:dyDescent="0.25">
      <c r="A197" s="15"/>
      <c r="B197" s="15"/>
    </row>
    <row r="198" spans="1:2" x14ac:dyDescent="0.25">
      <c r="A198" s="15"/>
      <c r="B198" s="15"/>
    </row>
    <row r="199" spans="1:2" x14ac:dyDescent="0.25">
      <c r="A199" s="15"/>
      <c r="B199" s="15"/>
    </row>
    <row r="200" spans="1:2" x14ac:dyDescent="0.25">
      <c r="A200" s="15"/>
      <c r="B200" s="15"/>
    </row>
    <row r="201" spans="1:2" x14ac:dyDescent="0.25">
      <c r="A201" s="15"/>
      <c r="B201" s="15"/>
    </row>
    <row r="202" spans="1:2" x14ac:dyDescent="0.25">
      <c r="A202" s="15"/>
      <c r="B202" s="15"/>
    </row>
    <row r="203" spans="1:2" x14ac:dyDescent="0.25">
      <c r="A203" s="15"/>
      <c r="B203" s="15"/>
    </row>
    <row r="204" spans="1:2" x14ac:dyDescent="0.25">
      <c r="A204" s="15"/>
      <c r="B204" s="15"/>
    </row>
    <row r="205" spans="1:2" x14ac:dyDescent="0.25">
      <c r="A205" s="9"/>
      <c r="B205" s="9"/>
    </row>
    <row r="206" spans="1:2" x14ac:dyDescent="0.25">
      <c r="A206" s="9"/>
      <c r="B206" s="9"/>
    </row>
    <row r="207" spans="1:2" x14ac:dyDescent="0.25">
      <c r="A207" s="9"/>
      <c r="B207" s="9"/>
    </row>
    <row r="208" spans="1:2" x14ac:dyDescent="0.25">
      <c r="A208" s="9"/>
      <c r="B208" s="9"/>
    </row>
    <row r="209" spans="1:7" x14ac:dyDescent="0.25">
      <c r="A209" s="9"/>
      <c r="B209" s="9"/>
    </row>
    <row r="210" spans="1:7" x14ac:dyDescent="0.25">
      <c r="A210" s="15"/>
      <c r="B210" s="15"/>
    </row>
    <row r="220" spans="1:7" x14ac:dyDescent="0.25">
      <c r="A220" s="9"/>
      <c r="B220" s="9"/>
    </row>
    <row r="221" spans="1:7" x14ac:dyDescent="0.25">
      <c r="A221" s="9"/>
      <c r="B221" s="9"/>
    </row>
    <row r="222" spans="1:7" ht="15" x14ac:dyDescent="0.25">
      <c r="C222" s="22"/>
    </row>
    <row r="223" spans="1:7" ht="15" x14ac:dyDescent="0.25">
      <c r="D223" s="25"/>
      <c r="E223" s="24"/>
      <c r="F223" s="23"/>
      <c r="G223" s="6"/>
    </row>
    <row r="224" spans="1:7" ht="15" x14ac:dyDescent="0.25">
      <c r="C224" s="7"/>
    </row>
    <row r="225" spans="1:7" ht="15" x14ac:dyDescent="0.25">
      <c r="A225" s="8"/>
      <c r="B225" s="8"/>
    </row>
    <row r="226" spans="1:7" x14ac:dyDescent="0.25">
      <c r="A226" s="15"/>
      <c r="B226" s="15"/>
    </row>
    <row r="227" spans="1:7" x14ac:dyDescent="0.25">
      <c r="A227" s="15"/>
      <c r="B227" s="15"/>
    </row>
    <row r="228" spans="1:7" x14ac:dyDescent="0.25">
      <c r="A228" s="15"/>
      <c r="B228" s="15"/>
    </row>
    <row r="229" spans="1:7" x14ac:dyDescent="0.25">
      <c r="A229" s="15"/>
      <c r="B229" s="15"/>
    </row>
    <row r="230" spans="1:7" x14ac:dyDescent="0.25">
      <c r="A230" s="15"/>
      <c r="B230" s="15"/>
    </row>
    <row r="231" spans="1:7" x14ac:dyDescent="0.25">
      <c r="A231" s="15"/>
      <c r="B231" s="15"/>
    </row>
    <row r="232" spans="1:7" x14ac:dyDescent="0.25">
      <c r="A232" s="15"/>
      <c r="B232" s="15"/>
    </row>
    <row r="233" spans="1:7" x14ac:dyDescent="0.25">
      <c r="A233" s="15"/>
      <c r="B233" s="15"/>
    </row>
    <row r="234" spans="1:7" ht="15" x14ac:dyDescent="0.25">
      <c r="A234" s="15"/>
      <c r="B234" s="15"/>
      <c r="C234" s="22"/>
    </row>
    <row r="235" spans="1:7" ht="15" x14ac:dyDescent="0.25">
      <c r="A235" s="15"/>
      <c r="B235" s="15"/>
      <c r="G235" s="6"/>
    </row>
    <row r="236" spans="1:7" ht="15" x14ac:dyDescent="0.25">
      <c r="C236" s="7"/>
    </row>
    <row r="237" spans="1:7" ht="15" x14ac:dyDescent="0.25">
      <c r="C237" s="7"/>
    </row>
    <row r="238" spans="1:7" ht="15" x14ac:dyDescent="0.25">
      <c r="A238" s="8"/>
      <c r="B238" s="8"/>
    </row>
    <row r="243" spans="1:7" x14ac:dyDescent="0.25">
      <c r="A243" s="15"/>
      <c r="B243" s="15"/>
    </row>
    <row r="244" spans="1:7" x14ac:dyDescent="0.25">
      <c r="A244" s="15"/>
      <c r="B244" s="15"/>
    </row>
    <row r="245" spans="1:7" x14ac:dyDescent="0.25">
      <c r="C245" s="16"/>
    </row>
    <row r="246" spans="1:7" ht="15" x14ac:dyDescent="0.25">
      <c r="D246" s="14"/>
      <c r="E246" s="13"/>
      <c r="F246" s="6"/>
    </row>
    <row r="249" spans="1:7" ht="15" x14ac:dyDescent="0.25">
      <c r="C249" s="7"/>
    </row>
    <row r="250" spans="1:7" ht="15" x14ac:dyDescent="0.25">
      <c r="C250" s="7"/>
    </row>
    <row r="251" spans="1:7" ht="15" x14ac:dyDescent="0.25">
      <c r="C251" s="7"/>
    </row>
    <row r="253" spans="1:7" ht="15" x14ac:dyDescent="0.25">
      <c r="C253" s="11"/>
    </row>
    <row r="254" spans="1:7" ht="15" x14ac:dyDescent="0.25">
      <c r="A254" s="11"/>
      <c r="B254" s="11"/>
      <c r="D254" s="11"/>
      <c r="E254" s="10"/>
      <c r="F254" s="6"/>
      <c r="G254" s="6"/>
    </row>
    <row r="256" spans="1:7" x14ac:dyDescent="0.25">
      <c r="C256" s="18"/>
    </row>
    <row r="257" spans="1:7" x14ac:dyDescent="0.25">
      <c r="A257" s="21"/>
      <c r="B257" s="21"/>
      <c r="C257" s="16"/>
      <c r="D257" s="18"/>
      <c r="E257" s="17"/>
    </row>
    <row r="258" spans="1:7" x14ac:dyDescent="0.25">
      <c r="A258" s="9"/>
      <c r="B258" s="9"/>
      <c r="C258" s="16"/>
    </row>
    <row r="259" spans="1:7" x14ac:dyDescent="0.25">
      <c r="A259" s="9"/>
      <c r="B259" s="9"/>
    </row>
    <row r="260" spans="1:7" x14ac:dyDescent="0.25">
      <c r="A260" s="9"/>
      <c r="B260" s="9"/>
    </row>
    <row r="266" spans="1:7" ht="15" x14ac:dyDescent="0.25">
      <c r="A266" s="8"/>
      <c r="B266" s="8"/>
    </row>
    <row r="267" spans="1:7" ht="15" x14ac:dyDescent="0.25">
      <c r="C267" s="7"/>
    </row>
    <row r="268" spans="1:7" ht="15" x14ac:dyDescent="0.25">
      <c r="G268" s="6"/>
    </row>
    <row r="269" spans="1:7" ht="15" x14ac:dyDescent="0.25">
      <c r="C269" s="7"/>
    </row>
    <row r="270" spans="1:7" ht="15" x14ac:dyDescent="0.25">
      <c r="A270" s="8"/>
      <c r="B270" s="8"/>
    </row>
    <row r="277" spans="1:6" x14ac:dyDescent="0.25">
      <c r="A277" s="15"/>
      <c r="B277" s="15"/>
    </row>
    <row r="278" spans="1:6" x14ac:dyDescent="0.25">
      <c r="A278" s="15"/>
      <c r="B278" s="15"/>
    </row>
    <row r="279" spans="1:6" x14ac:dyDescent="0.25">
      <c r="C279" s="16"/>
    </row>
    <row r="280" spans="1:6" ht="15" x14ac:dyDescent="0.25">
      <c r="D280" s="14"/>
      <c r="E280" s="13"/>
      <c r="F280" s="6"/>
    </row>
    <row r="281" spans="1:6" x14ac:dyDescent="0.25">
      <c r="C281" s="20"/>
    </row>
    <row r="282" spans="1:6" ht="15" customHeight="1" x14ac:dyDescent="0.25">
      <c r="A282" s="21"/>
      <c r="B282" s="21"/>
      <c r="D282" s="18"/>
      <c r="E282" s="17"/>
    </row>
    <row r="284" spans="1:6" x14ac:dyDescent="0.25">
      <c r="A284" s="9"/>
      <c r="B284" s="9"/>
    </row>
    <row r="285" spans="1:6" x14ac:dyDescent="0.25">
      <c r="A285" s="9"/>
      <c r="B285" s="9"/>
      <c r="C285" s="16"/>
    </row>
    <row r="286" spans="1:6" x14ac:dyDescent="0.25">
      <c r="A286" s="9"/>
      <c r="B286" s="9"/>
    </row>
    <row r="287" spans="1:6" x14ac:dyDescent="0.25">
      <c r="A287" s="9"/>
      <c r="B287" s="9"/>
    </row>
    <row r="291" spans="1:7" ht="15" x14ac:dyDescent="0.25">
      <c r="C291" s="7"/>
    </row>
    <row r="292" spans="1:7" ht="15" x14ac:dyDescent="0.25">
      <c r="G292" s="6"/>
    </row>
    <row r="293" spans="1:7" ht="15" x14ac:dyDescent="0.25">
      <c r="C293" s="7"/>
    </row>
    <row r="294" spans="1:7" ht="15" x14ac:dyDescent="0.25">
      <c r="A294" s="8"/>
      <c r="B294" s="8"/>
    </row>
    <row r="299" spans="1:7" x14ac:dyDescent="0.25">
      <c r="A299" s="15"/>
      <c r="B299" s="15"/>
    </row>
    <row r="300" spans="1:7" x14ac:dyDescent="0.25">
      <c r="A300" s="15"/>
      <c r="B300" s="15"/>
    </row>
    <row r="301" spans="1:7" x14ac:dyDescent="0.25">
      <c r="A301" s="15"/>
      <c r="B301" s="15"/>
    </row>
    <row r="302" spans="1:7" x14ac:dyDescent="0.25">
      <c r="C302" s="16"/>
    </row>
    <row r="303" spans="1:7" ht="15" x14ac:dyDescent="0.25">
      <c r="D303" s="14"/>
      <c r="E303" s="13"/>
      <c r="F303" s="6"/>
    </row>
    <row r="304" spans="1:7" x14ac:dyDescent="0.25">
      <c r="C304" s="20"/>
    </row>
    <row r="305" spans="1:7" ht="15" customHeight="1" x14ac:dyDescent="0.25">
      <c r="A305" s="19"/>
      <c r="B305" s="19"/>
      <c r="D305" s="18"/>
      <c r="E305" s="17"/>
    </row>
    <row r="307" spans="1:7" x14ac:dyDescent="0.25">
      <c r="A307" s="9"/>
      <c r="B307" s="9"/>
    </row>
    <row r="308" spans="1:7" x14ac:dyDescent="0.25">
      <c r="A308" s="9"/>
      <c r="B308" s="9"/>
      <c r="C308" s="16"/>
    </row>
    <row r="309" spans="1:7" x14ac:dyDescent="0.25">
      <c r="A309" s="9"/>
      <c r="B309" s="9"/>
    </row>
    <row r="310" spans="1:7" x14ac:dyDescent="0.25">
      <c r="A310" s="9"/>
      <c r="B310" s="9"/>
    </row>
    <row r="316" spans="1:7" ht="15" x14ac:dyDescent="0.25">
      <c r="C316" s="7"/>
    </row>
    <row r="317" spans="1:7" ht="15" x14ac:dyDescent="0.25">
      <c r="G317" s="6"/>
    </row>
    <row r="318" spans="1:7" ht="15" x14ac:dyDescent="0.25">
      <c r="C318" s="7"/>
    </row>
    <row r="319" spans="1:7" ht="15" x14ac:dyDescent="0.25">
      <c r="A319" s="8"/>
      <c r="B319" s="8"/>
    </row>
    <row r="329" spans="1:3" x14ac:dyDescent="0.25">
      <c r="A329" s="9"/>
      <c r="B329" s="9"/>
    </row>
    <row r="331" spans="1:3" x14ac:dyDescent="0.25">
      <c r="A331" s="15"/>
      <c r="B331" s="15"/>
    </row>
    <row r="333" spans="1:3" ht="15" x14ac:dyDescent="0.25">
      <c r="C333" s="7"/>
    </row>
    <row r="334" spans="1:3" ht="15" x14ac:dyDescent="0.25">
      <c r="C334" s="7"/>
    </row>
    <row r="335" spans="1:3" ht="15" x14ac:dyDescent="0.25">
      <c r="C335" s="7"/>
    </row>
    <row r="339" spans="1:7" ht="15" x14ac:dyDescent="0.25">
      <c r="C339" s="11"/>
    </row>
    <row r="340" spans="1:7" ht="15" x14ac:dyDescent="0.25">
      <c r="A340" s="11"/>
      <c r="B340" s="11"/>
      <c r="D340" s="11"/>
      <c r="E340" s="10"/>
      <c r="F340" s="6"/>
      <c r="G340" s="6"/>
    </row>
    <row r="341" spans="1:7" x14ac:dyDescent="0.25">
      <c r="A341" s="9"/>
      <c r="B341" s="9"/>
    </row>
    <row r="342" spans="1:7" ht="15" x14ac:dyDescent="0.25">
      <c r="C342" s="7"/>
    </row>
    <row r="343" spans="1:7" ht="15" x14ac:dyDescent="0.25">
      <c r="G343" s="6"/>
    </row>
    <row r="345" spans="1:7" ht="15" x14ac:dyDescent="0.25">
      <c r="C345" s="7"/>
    </row>
    <row r="346" spans="1:7" ht="15" x14ac:dyDescent="0.25">
      <c r="A346" s="8"/>
      <c r="B346" s="8"/>
    </row>
    <row r="350" spans="1:7" ht="15" x14ac:dyDescent="0.25">
      <c r="F350" s="6"/>
    </row>
    <row r="352" spans="1:7" ht="15" x14ac:dyDescent="0.25">
      <c r="C352" s="7"/>
    </row>
    <row r="353" spans="1:7" ht="15" x14ac:dyDescent="0.25">
      <c r="G353" s="6"/>
    </row>
    <row r="354" spans="1:7" ht="15" x14ac:dyDescent="0.25">
      <c r="C354" s="7"/>
    </row>
    <row r="355" spans="1:7" ht="15" x14ac:dyDescent="0.25">
      <c r="A355" s="8"/>
      <c r="B355" s="8"/>
    </row>
    <row r="361" spans="1:7" ht="15" x14ac:dyDescent="0.25">
      <c r="C361" s="7"/>
    </row>
    <row r="362" spans="1:7" ht="15" x14ac:dyDescent="0.25">
      <c r="G362" s="6"/>
    </row>
    <row r="366" spans="1:7" ht="15" x14ac:dyDescent="0.25">
      <c r="C366" s="7"/>
    </row>
    <row r="367" spans="1:7" ht="15" x14ac:dyDescent="0.25">
      <c r="G367" s="6"/>
    </row>
    <row r="416" spans="3:3" ht="15" x14ac:dyDescent="0.25">
      <c r="C416" s="7"/>
    </row>
    <row r="417" spans="1:7" ht="15" x14ac:dyDescent="0.25">
      <c r="C417" s="7"/>
    </row>
    <row r="418" spans="1:7" ht="15" x14ac:dyDescent="0.25">
      <c r="C418" s="7"/>
    </row>
    <row r="421" spans="1:7" ht="15" x14ac:dyDescent="0.25">
      <c r="C421" s="11"/>
    </row>
    <row r="422" spans="1:7" ht="15" x14ac:dyDescent="0.25">
      <c r="A422" s="11"/>
      <c r="B422" s="11"/>
      <c r="C422" s="26"/>
      <c r="D422" s="11"/>
      <c r="E422" s="10"/>
      <c r="F422" s="6"/>
      <c r="G422" s="6"/>
    </row>
    <row r="423" spans="1:7" ht="15" x14ac:dyDescent="0.25">
      <c r="A423" s="11"/>
      <c r="B423" s="11"/>
      <c r="C423" s="7"/>
      <c r="D423" s="11"/>
      <c r="E423" s="10"/>
      <c r="F423" s="6"/>
      <c r="G423" s="6"/>
    </row>
    <row r="424" spans="1:7" ht="15" x14ac:dyDescent="0.25">
      <c r="A424" s="8"/>
      <c r="B424" s="8"/>
    </row>
    <row r="425" spans="1:7" x14ac:dyDescent="0.25">
      <c r="A425" s="15"/>
      <c r="B425" s="15"/>
    </row>
    <row r="426" spans="1:7" x14ac:dyDescent="0.25">
      <c r="A426" s="15"/>
      <c r="B426" s="15"/>
    </row>
    <row r="427" spans="1:7" x14ac:dyDescent="0.25">
      <c r="A427" s="15"/>
      <c r="B427" s="15"/>
    </row>
    <row r="428" spans="1:7" x14ac:dyDescent="0.25">
      <c r="A428" s="15"/>
      <c r="B428" s="15"/>
    </row>
    <row r="429" spans="1:7" x14ac:dyDescent="0.25">
      <c r="A429" s="15"/>
      <c r="B429" s="15"/>
    </row>
    <row r="430" spans="1:7" x14ac:dyDescent="0.25">
      <c r="A430" s="15"/>
      <c r="B430" s="15"/>
    </row>
    <row r="431" spans="1:7" x14ac:dyDescent="0.25">
      <c r="A431" s="15"/>
      <c r="B431" s="15"/>
    </row>
    <row r="432" spans="1:7" x14ac:dyDescent="0.25">
      <c r="A432" s="15"/>
      <c r="B432" s="15"/>
    </row>
    <row r="433" spans="1:7" x14ac:dyDescent="0.25">
      <c r="A433" s="15"/>
      <c r="B433" s="15"/>
    </row>
    <row r="434" spans="1:7" x14ac:dyDescent="0.25">
      <c r="A434" s="15"/>
      <c r="B434" s="15"/>
    </row>
    <row r="435" spans="1:7" x14ac:dyDescent="0.25">
      <c r="A435" s="15"/>
      <c r="B435" s="15"/>
    </row>
    <row r="436" spans="1:7" x14ac:dyDescent="0.25">
      <c r="A436" s="15"/>
      <c r="B436" s="15"/>
    </row>
    <row r="437" spans="1:7" x14ac:dyDescent="0.25">
      <c r="A437" s="15"/>
      <c r="B437" s="15"/>
    </row>
    <row r="438" spans="1:7" x14ac:dyDescent="0.25">
      <c r="A438" s="15"/>
      <c r="B438" s="15"/>
    </row>
    <row r="439" spans="1:7" x14ac:dyDescent="0.25">
      <c r="A439" s="15"/>
      <c r="B439" s="15"/>
    </row>
    <row r="440" spans="1:7" x14ac:dyDescent="0.25">
      <c r="A440" s="15"/>
      <c r="B440" s="15"/>
    </row>
    <row r="441" spans="1:7" x14ac:dyDescent="0.25">
      <c r="A441" s="15"/>
      <c r="B441" s="15"/>
    </row>
    <row r="442" spans="1:7" ht="15" x14ac:dyDescent="0.25">
      <c r="A442" s="15"/>
      <c r="B442" s="15"/>
      <c r="C442" s="22"/>
    </row>
    <row r="443" spans="1:7" ht="15" x14ac:dyDescent="0.25">
      <c r="A443" s="15"/>
      <c r="B443" s="15"/>
      <c r="D443" s="14"/>
      <c r="E443" s="13"/>
      <c r="F443" s="6"/>
      <c r="G443" s="6"/>
    </row>
    <row r="444" spans="1:7" ht="15" x14ac:dyDescent="0.25">
      <c r="A444" s="15"/>
      <c r="B444" s="15"/>
      <c r="C444" s="7"/>
    </row>
    <row r="445" spans="1:7" ht="15" x14ac:dyDescent="0.25">
      <c r="A445" s="8"/>
      <c r="B445" s="8"/>
    </row>
    <row r="446" spans="1:7" x14ac:dyDescent="0.25">
      <c r="A446" s="15"/>
      <c r="B446" s="15"/>
    </row>
    <row r="447" spans="1:7" x14ac:dyDescent="0.25">
      <c r="A447" s="15"/>
      <c r="B447" s="15"/>
    </row>
    <row r="448" spans="1:7" x14ac:dyDescent="0.25">
      <c r="A448" s="15"/>
      <c r="B448" s="15"/>
    </row>
    <row r="449" spans="1:2" x14ac:dyDescent="0.25">
      <c r="A449" s="15"/>
      <c r="B449" s="15"/>
    </row>
    <row r="450" spans="1:2" x14ac:dyDescent="0.25">
      <c r="A450" s="15"/>
      <c r="B450" s="15"/>
    </row>
    <row r="451" spans="1:2" x14ac:dyDescent="0.25">
      <c r="A451" s="15"/>
      <c r="B451" s="15"/>
    </row>
    <row r="452" spans="1:2" x14ac:dyDescent="0.25">
      <c r="A452" s="15"/>
      <c r="B452" s="15"/>
    </row>
    <row r="453" spans="1:2" x14ac:dyDescent="0.25">
      <c r="A453" s="15"/>
      <c r="B453" s="15"/>
    </row>
    <row r="454" spans="1:2" x14ac:dyDescent="0.25">
      <c r="A454" s="15"/>
      <c r="B454" s="15"/>
    </row>
    <row r="455" spans="1:2" x14ac:dyDescent="0.25">
      <c r="A455" s="15"/>
      <c r="B455" s="15"/>
    </row>
    <row r="456" spans="1:2" x14ac:dyDescent="0.25">
      <c r="A456" s="15"/>
      <c r="B456" s="15"/>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15"/>
      <c r="B462" s="15"/>
    </row>
    <row r="472" spans="1:7" x14ac:dyDescent="0.25">
      <c r="A472" s="9"/>
      <c r="B472" s="9"/>
    </row>
    <row r="473" spans="1:7" x14ac:dyDescent="0.25">
      <c r="A473" s="9"/>
      <c r="B473" s="9"/>
    </row>
    <row r="474" spans="1:7" ht="15" x14ac:dyDescent="0.25">
      <c r="C474" s="22"/>
    </row>
    <row r="475" spans="1:7" ht="15" x14ac:dyDescent="0.25">
      <c r="D475" s="25"/>
      <c r="E475" s="24"/>
      <c r="F475" s="23"/>
      <c r="G475" s="6"/>
    </row>
    <row r="476" spans="1:7" ht="15" x14ac:dyDescent="0.25">
      <c r="C476" s="7"/>
    </row>
    <row r="477" spans="1:7" ht="15" x14ac:dyDescent="0.25">
      <c r="A477" s="8"/>
      <c r="B477" s="8"/>
    </row>
    <row r="478" spans="1:7" x14ac:dyDescent="0.25">
      <c r="A478" s="15"/>
      <c r="B478" s="15"/>
    </row>
    <row r="479" spans="1:7" x14ac:dyDescent="0.25">
      <c r="A479" s="15"/>
      <c r="B479" s="15"/>
    </row>
    <row r="480" spans="1:7" x14ac:dyDescent="0.25">
      <c r="A480" s="15"/>
      <c r="B480" s="15"/>
    </row>
    <row r="481" spans="1:7" x14ac:dyDescent="0.25">
      <c r="A481" s="15"/>
      <c r="B481" s="15"/>
    </row>
    <row r="482" spans="1:7" x14ac:dyDescent="0.25">
      <c r="A482" s="15"/>
      <c r="B482" s="15"/>
    </row>
    <row r="483" spans="1:7" x14ac:dyDescent="0.25">
      <c r="A483" s="15"/>
      <c r="B483" s="15"/>
    </row>
    <row r="484" spans="1:7" x14ac:dyDescent="0.25">
      <c r="A484" s="15"/>
      <c r="B484" s="15"/>
    </row>
    <row r="485" spans="1:7" x14ac:dyDescent="0.25">
      <c r="A485" s="15"/>
      <c r="B485" s="15"/>
    </row>
    <row r="486" spans="1:7" ht="15" x14ac:dyDescent="0.25">
      <c r="A486" s="15"/>
      <c r="B486" s="15"/>
      <c r="C486" s="22"/>
    </row>
    <row r="487" spans="1:7" ht="15" x14ac:dyDescent="0.25">
      <c r="A487" s="15"/>
      <c r="B487" s="15"/>
      <c r="G487" s="6"/>
    </row>
    <row r="488" spans="1:7" ht="15" x14ac:dyDescent="0.25">
      <c r="C488" s="7"/>
    </row>
    <row r="489" spans="1:7" ht="15" x14ac:dyDescent="0.25">
      <c r="C489" s="7"/>
    </row>
    <row r="490" spans="1:7" ht="15" x14ac:dyDescent="0.25">
      <c r="A490" s="8"/>
      <c r="B490" s="8"/>
    </row>
    <row r="495" spans="1:7" x14ac:dyDescent="0.25">
      <c r="A495" s="15"/>
      <c r="B495" s="15"/>
    </row>
    <row r="496" spans="1:7" x14ac:dyDescent="0.25">
      <c r="A496" s="15"/>
      <c r="B496" s="15"/>
    </row>
    <row r="497" spans="1:7" x14ac:dyDescent="0.25">
      <c r="C497" s="16"/>
    </row>
    <row r="498" spans="1:7" ht="15" x14ac:dyDescent="0.25">
      <c r="D498" s="14"/>
      <c r="E498" s="13"/>
      <c r="F498" s="6"/>
    </row>
    <row r="501" spans="1:7" ht="15" x14ac:dyDescent="0.25">
      <c r="C501" s="7"/>
    </row>
    <row r="502" spans="1:7" ht="15" x14ac:dyDescent="0.25">
      <c r="C502" s="7"/>
    </row>
    <row r="503" spans="1:7" ht="15" x14ac:dyDescent="0.25">
      <c r="C503" s="7"/>
    </row>
    <row r="506" spans="1:7" ht="15" x14ac:dyDescent="0.25">
      <c r="C506" s="11"/>
    </row>
    <row r="507" spans="1:7" ht="15" x14ac:dyDescent="0.25">
      <c r="A507" s="11"/>
      <c r="B507" s="11"/>
      <c r="D507" s="11"/>
      <c r="E507" s="10"/>
      <c r="F507" s="6"/>
      <c r="G507" s="6"/>
    </row>
    <row r="509" spans="1:7" x14ac:dyDescent="0.25">
      <c r="C509" s="18"/>
    </row>
    <row r="510" spans="1:7" x14ac:dyDescent="0.25">
      <c r="A510" s="21"/>
      <c r="B510" s="21"/>
      <c r="C510" s="16"/>
      <c r="D510" s="18"/>
      <c r="E510" s="17"/>
    </row>
    <row r="511" spans="1:7" x14ac:dyDescent="0.25">
      <c r="A511" s="9"/>
      <c r="B511" s="9"/>
      <c r="C511" s="16"/>
    </row>
    <row r="512" spans="1:7" x14ac:dyDescent="0.25">
      <c r="A512" s="9"/>
      <c r="B512" s="9"/>
    </row>
    <row r="513" spans="1:7" x14ac:dyDescent="0.25">
      <c r="A513" s="9"/>
      <c r="B513" s="9"/>
    </row>
    <row r="519" spans="1:7" ht="15" x14ac:dyDescent="0.25">
      <c r="A519" s="8"/>
      <c r="B519" s="8"/>
    </row>
    <row r="520" spans="1:7" ht="15" x14ac:dyDescent="0.25">
      <c r="C520" s="7"/>
    </row>
    <row r="521" spans="1:7" ht="15" x14ac:dyDescent="0.25">
      <c r="G521" s="6"/>
    </row>
    <row r="522" spans="1:7" ht="15" x14ac:dyDescent="0.25">
      <c r="C522" s="7"/>
    </row>
    <row r="523" spans="1:7" ht="15" x14ac:dyDescent="0.25">
      <c r="A523" s="8"/>
      <c r="B523" s="8"/>
    </row>
    <row r="530" spans="1:6" x14ac:dyDescent="0.25">
      <c r="A530" s="15"/>
      <c r="B530" s="15"/>
    </row>
    <row r="531" spans="1:6" x14ac:dyDescent="0.25">
      <c r="A531" s="15"/>
      <c r="B531" s="15"/>
    </row>
    <row r="532" spans="1:6" x14ac:dyDescent="0.25">
      <c r="C532" s="16"/>
    </row>
    <row r="533" spans="1:6" ht="15" x14ac:dyDescent="0.25">
      <c r="D533" s="14"/>
      <c r="E533" s="13"/>
      <c r="F533" s="6"/>
    </row>
    <row r="534" spans="1:6" x14ac:dyDescent="0.25">
      <c r="C534" s="20"/>
    </row>
    <row r="535" spans="1:6" ht="15" customHeight="1" x14ac:dyDescent="0.25">
      <c r="A535" s="21"/>
      <c r="B535" s="21"/>
      <c r="D535" s="18"/>
      <c r="E535" s="17"/>
    </row>
    <row r="537" spans="1:6" x14ac:dyDescent="0.25">
      <c r="A537" s="9"/>
      <c r="B537" s="9"/>
    </row>
    <row r="538" spans="1:6" x14ac:dyDescent="0.25">
      <c r="A538" s="9"/>
      <c r="B538" s="9"/>
      <c r="C538" s="16"/>
    </row>
    <row r="539" spans="1:6" x14ac:dyDescent="0.25">
      <c r="A539" s="9"/>
      <c r="B539" s="9"/>
    </row>
    <row r="540" spans="1:6" x14ac:dyDescent="0.25">
      <c r="A540" s="9"/>
      <c r="B540" s="9"/>
    </row>
    <row r="544" spans="1:6" ht="15" x14ac:dyDescent="0.25">
      <c r="C544" s="7"/>
    </row>
    <row r="545" spans="1:7" ht="15" x14ac:dyDescent="0.25">
      <c r="G545" s="6"/>
    </row>
    <row r="546" spans="1:7" ht="15" x14ac:dyDescent="0.25">
      <c r="C546" s="7"/>
    </row>
    <row r="547" spans="1:7" ht="15" x14ac:dyDescent="0.25">
      <c r="A547" s="8"/>
      <c r="B547" s="8"/>
    </row>
    <row r="552" spans="1:7" x14ac:dyDescent="0.25">
      <c r="A552" s="15"/>
      <c r="B552" s="15"/>
    </row>
    <row r="553" spans="1:7" x14ac:dyDescent="0.25">
      <c r="A553" s="15"/>
      <c r="B553" s="15"/>
    </row>
    <row r="554" spans="1:7" x14ac:dyDescent="0.25">
      <c r="A554" s="15"/>
      <c r="B554" s="15"/>
    </row>
    <row r="555" spans="1:7" x14ac:dyDescent="0.25">
      <c r="C555" s="16"/>
    </row>
    <row r="556" spans="1:7" ht="15" x14ac:dyDescent="0.25">
      <c r="D556" s="14"/>
      <c r="E556" s="13"/>
      <c r="F556" s="6"/>
    </row>
    <row r="557" spans="1:7" x14ac:dyDescent="0.25">
      <c r="C557" s="20"/>
    </row>
    <row r="558" spans="1:7" ht="15" customHeight="1" x14ac:dyDescent="0.25">
      <c r="A558" s="19"/>
      <c r="B558" s="19"/>
      <c r="D558" s="18"/>
      <c r="E558" s="17"/>
    </row>
    <row r="560" spans="1:7" x14ac:dyDescent="0.25">
      <c r="A560" s="9"/>
      <c r="B560" s="9"/>
    </row>
    <row r="561" spans="1:7" x14ac:dyDescent="0.25">
      <c r="A561" s="9"/>
      <c r="B561" s="9"/>
      <c r="C561" s="16"/>
    </row>
    <row r="562" spans="1:7" x14ac:dyDescent="0.25">
      <c r="A562" s="9"/>
      <c r="B562" s="9"/>
    </row>
    <row r="563" spans="1:7" x14ac:dyDescent="0.25">
      <c r="A563" s="9"/>
      <c r="B563" s="9"/>
    </row>
    <row r="569" spans="1:7" ht="15" x14ac:dyDescent="0.25">
      <c r="C569" s="7"/>
    </row>
    <row r="570" spans="1:7" ht="15" x14ac:dyDescent="0.25">
      <c r="G570" s="6"/>
    </row>
    <row r="571" spans="1:7" ht="15" x14ac:dyDescent="0.25">
      <c r="C571" s="7"/>
    </row>
    <row r="572" spans="1:7" ht="15" x14ac:dyDescent="0.25">
      <c r="A572" s="8"/>
      <c r="B572" s="8"/>
    </row>
    <row r="582" spans="1:7" x14ac:dyDescent="0.25">
      <c r="A582" s="9"/>
      <c r="B582" s="9"/>
    </row>
    <row r="584" spans="1:7" x14ac:dyDescent="0.25">
      <c r="A584" s="15"/>
      <c r="B584" s="15"/>
    </row>
    <row r="587" spans="1:7" ht="15" x14ac:dyDescent="0.25">
      <c r="C587" s="7"/>
    </row>
    <row r="588" spans="1:7" ht="15" x14ac:dyDescent="0.25">
      <c r="C588" s="7"/>
    </row>
    <row r="589" spans="1:7" ht="15" x14ac:dyDescent="0.25">
      <c r="C589" s="7"/>
    </row>
    <row r="591" spans="1:7" ht="15" x14ac:dyDescent="0.25">
      <c r="C591" s="11"/>
    </row>
    <row r="592" spans="1:7" ht="15" x14ac:dyDescent="0.25">
      <c r="A592" s="11"/>
      <c r="B592" s="11"/>
      <c r="D592" s="11"/>
      <c r="E592" s="10"/>
      <c r="F592" s="6"/>
      <c r="G592" s="6"/>
    </row>
    <row r="593" spans="1:7" x14ac:dyDescent="0.25">
      <c r="A593" s="9"/>
      <c r="B593" s="9"/>
    </row>
    <row r="594" spans="1:7" ht="15" x14ac:dyDescent="0.25">
      <c r="C594" s="7"/>
    </row>
    <row r="595" spans="1:7" ht="15" x14ac:dyDescent="0.25">
      <c r="G595" s="6"/>
    </row>
    <row r="597" spans="1:7" ht="15" x14ac:dyDescent="0.25">
      <c r="C597" s="7"/>
    </row>
    <row r="598" spans="1:7" ht="15" x14ac:dyDescent="0.25">
      <c r="A598" s="8"/>
      <c r="B598" s="8"/>
    </row>
    <row r="602" spans="1:7" ht="15" x14ac:dyDescent="0.25">
      <c r="F602" s="6"/>
    </row>
    <row r="604" spans="1:7" ht="15" x14ac:dyDescent="0.25">
      <c r="C604" s="7"/>
    </row>
    <row r="605" spans="1:7" ht="15" x14ac:dyDescent="0.25">
      <c r="G605" s="6"/>
    </row>
    <row r="606" spans="1:7" ht="15" x14ac:dyDescent="0.25">
      <c r="C606" s="7"/>
    </row>
    <row r="607" spans="1:7" ht="15" x14ac:dyDescent="0.25">
      <c r="A607" s="8"/>
      <c r="B607" s="8"/>
    </row>
    <row r="613" spans="3:7" ht="15" x14ac:dyDescent="0.25">
      <c r="C613" s="7"/>
    </row>
    <row r="614" spans="3:7" ht="15" x14ac:dyDescent="0.25">
      <c r="G614" s="6"/>
    </row>
    <row r="618" spans="3:7" ht="15" x14ac:dyDescent="0.25">
      <c r="C618" s="7"/>
    </row>
    <row r="619" spans="3:7" ht="15" x14ac:dyDescent="0.25">
      <c r="G619" s="6"/>
    </row>
    <row r="668" spans="1:8" ht="15" x14ac:dyDescent="0.25">
      <c r="H668" s="12"/>
    </row>
    <row r="669" spans="1:8" ht="15" x14ac:dyDescent="0.25">
      <c r="C669" s="27"/>
    </row>
    <row r="670" spans="1:8" ht="15" x14ac:dyDescent="0.25">
      <c r="A670" s="27"/>
      <c r="B670" s="27"/>
      <c r="C670" s="27"/>
      <c r="D670" s="14"/>
      <c r="E670" s="13"/>
      <c r="F670" s="6"/>
      <c r="G670" s="6"/>
    </row>
    <row r="671" spans="1:8" ht="15" x14ac:dyDescent="0.25">
      <c r="A671" s="27"/>
      <c r="B671" s="27"/>
      <c r="C671" s="7"/>
      <c r="D671" s="14"/>
      <c r="E671" s="13"/>
      <c r="F671" s="6"/>
      <c r="G671" s="6"/>
    </row>
    <row r="672" spans="1:8" s="12" customFormat="1" ht="15" x14ac:dyDescent="0.25">
      <c r="A672" s="11"/>
      <c r="B672" s="11"/>
      <c r="C672" s="5"/>
      <c r="D672" s="11"/>
      <c r="E672" s="10"/>
      <c r="F672" s="6"/>
      <c r="G672" s="6"/>
      <c r="H672" s="1"/>
    </row>
    <row r="673" spans="1:7" ht="15" x14ac:dyDescent="0.25">
      <c r="C673" s="14"/>
    </row>
    <row r="674" spans="1:7" ht="15" x14ac:dyDescent="0.25">
      <c r="A674" s="14"/>
      <c r="B674" s="14"/>
      <c r="C674" s="14"/>
      <c r="D674" s="14"/>
      <c r="E674" s="13"/>
      <c r="F674" s="6"/>
      <c r="G674" s="6"/>
    </row>
    <row r="675" spans="1:7" ht="15" x14ac:dyDescent="0.25">
      <c r="A675" s="14"/>
      <c r="B675" s="14"/>
      <c r="C675" s="11"/>
      <c r="D675" s="14"/>
      <c r="E675" s="13"/>
      <c r="F675" s="6"/>
      <c r="G675" s="6"/>
    </row>
    <row r="676" spans="1:7" ht="15" x14ac:dyDescent="0.25">
      <c r="A676" s="11"/>
      <c r="B676" s="11"/>
      <c r="C676" s="26"/>
      <c r="D676" s="11"/>
      <c r="E676" s="10"/>
      <c r="F676" s="6"/>
      <c r="G676" s="6"/>
    </row>
    <row r="677" spans="1:7" ht="15" x14ac:dyDescent="0.25">
      <c r="A677" s="11"/>
      <c r="B677" s="11"/>
      <c r="C677" s="7"/>
      <c r="D677" s="11"/>
      <c r="E677" s="10"/>
      <c r="F677" s="6"/>
      <c r="G677" s="6"/>
    </row>
    <row r="678" spans="1:7" ht="15" x14ac:dyDescent="0.25">
      <c r="A678" s="8"/>
      <c r="B678" s="8"/>
    </row>
    <row r="679" spans="1:7" x14ac:dyDescent="0.25">
      <c r="A679" s="15"/>
      <c r="B679" s="15"/>
    </row>
    <row r="680" spans="1:7" x14ac:dyDescent="0.25">
      <c r="A680" s="15"/>
      <c r="B680" s="15"/>
    </row>
    <row r="681" spans="1:7" x14ac:dyDescent="0.25">
      <c r="A681" s="15"/>
      <c r="B681" s="15"/>
    </row>
    <row r="682" spans="1:7" x14ac:dyDescent="0.25">
      <c r="A682" s="15"/>
      <c r="B682" s="15"/>
    </row>
    <row r="683" spans="1:7" x14ac:dyDescent="0.25">
      <c r="A683" s="15"/>
      <c r="B683" s="15"/>
    </row>
    <row r="684" spans="1:7" x14ac:dyDescent="0.25">
      <c r="A684" s="15"/>
      <c r="B684" s="15"/>
    </row>
    <row r="685" spans="1:7" x14ac:dyDescent="0.25">
      <c r="A685" s="15"/>
      <c r="B685" s="15"/>
    </row>
    <row r="686" spans="1:7" x14ac:dyDescent="0.25">
      <c r="A686" s="15"/>
      <c r="B686" s="15"/>
    </row>
    <row r="687" spans="1:7" x14ac:dyDescent="0.25">
      <c r="A687" s="15"/>
      <c r="B687" s="15"/>
    </row>
    <row r="688" spans="1:7" x14ac:dyDescent="0.25">
      <c r="A688" s="15"/>
      <c r="B688" s="15"/>
    </row>
    <row r="689" spans="1:7" x14ac:dyDescent="0.25">
      <c r="A689" s="15"/>
      <c r="B689" s="15"/>
    </row>
    <row r="690" spans="1:7" x14ac:dyDescent="0.25">
      <c r="A690" s="15"/>
      <c r="B690" s="15"/>
    </row>
    <row r="691" spans="1:7" x14ac:dyDescent="0.25">
      <c r="A691" s="15"/>
      <c r="B691" s="15"/>
    </row>
    <row r="692" spans="1:7" x14ac:dyDescent="0.25">
      <c r="A692" s="15"/>
      <c r="B692" s="15"/>
    </row>
    <row r="693" spans="1:7" x14ac:dyDescent="0.25">
      <c r="A693" s="15"/>
      <c r="B693" s="15"/>
    </row>
    <row r="694" spans="1:7" x14ac:dyDescent="0.25">
      <c r="A694" s="15"/>
      <c r="B694" s="15"/>
    </row>
    <row r="695" spans="1:7" x14ac:dyDescent="0.25">
      <c r="A695" s="15"/>
      <c r="B695" s="15"/>
    </row>
    <row r="696" spans="1:7" ht="15" x14ac:dyDescent="0.25">
      <c r="A696" s="15"/>
      <c r="B696" s="15"/>
      <c r="C696" s="22"/>
    </row>
    <row r="697" spans="1:7" ht="15" x14ac:dyDescent="0.25">
      <c r="A697" s="15"/>
      <c r="B697" s="15"/>
      <c r="D697" s="14"/>
      <c r="E697" s="13"/>
      <c r="F697" s="6"/>
      <c r="G697" s="6"/>
    </row>
    <row r="698" spans="1:7" ht="15" x14ac:dyDescent="0.25">
      <c r="A698" s="15"/>
      <c r="B698" s="15"/>
      <c r="C698" s="7"/>
    </row>
    <row r="699" spans="1:7" ht="15" x14ac:dyDescent="0.25">
      <c r="A699" s="8"/>
      <c r="B699" s="8"/>
    </row>
    <row r="700" spans="1:7" x14ac:dyDescent="0.25">
      <c r="A700" s="15"/>
      <c r="B700" s="15"/>
    </row>
    <row r="701" spans="1:7" x14ac:dyDescent="0.25">
      <c r="A701" s="15"/>
      <c r="B701" s="15"/>
    </row>
    <row r="702" spans="1:7" x14ac:dyDescent="0.25">
      <c r="A702" s="15"/>
      <c r="B702" s="15"/>
    </row>
    <row r="703" spans="1:7" x14ac:dyDescent="0.25">
      <c r="A703" s="15"/>
      <c r="B703" s="15"/>
    </row>
    <row r="704" spans="1:7" x14ac:dyDescent="0.25">
      <c r="A704" s="15"/>
      <c r="B704" s="15"/>
    </row>
    <row r="705" spans="1:2" x14ac:dyDescent="0.25">
      <c r="A705" s="15"/>
      <c r="B705" s="15"/>
    </row>
    <row r="706" spans="1:2" x14ac:dyDescent="0.25">
      <c r="A706" s="15"/>
      <c r="B706" s="15"/>
    </row>
    <row r="707" spans="1:2" x14ac:dyDescent="0.25">
      <c r="A707" s="15"/>
      <c r="B707" s="15"/>
    </row>
    <row r="708" spans="1:2" x14ac:dyDescent="0.25">
      <c r="A708" s="15"/>
      <c r="B708" s="15"/>
    </row>
    <row r="709" spans="1:2" x14ac:dyDescent="0.25">
      <c r="A709" s="15"/>
      <c r="B709" s="15"/>
    </row>
    <row r="710" spans="1:2" x14ac:dyDescent="0.25">
      <c r="A710" s="15"/>
      <c r="B710" s="15"/>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15"/>
      <c r="B716" s="15"/>
    </row>
    <row r="726" spans="1:7" x14ac:dyDescent="0.25">
      <c r="A726" s="9"/>
      <c r="B726" s="9"/>
    </row>
    <row r="727" spans="1:7" x14ac:dyDescent="0.25">
      <c r="A727" s="9"/>
      <c r="B727" s="9"/>
    </row>
    <row r="728" spans="1:7" ht="15" x14ac:dyDescent="0.25">
      <c r="C728" s="22"/>
    </row>
    <row r="729" spans="1:7" ht="15" x14ac:dyDescent="0.25">
      <c r="D729" s="25"/>
      <c r="E729" s="24"/>
      <c r="F729" s="23"/>
      <c r="G729" s="6"/>
    </row>
    <row r="730" spans="1:7" ht="15" x14ac:dyDescent="0.25">
      <c r="C730" s="7"/>
    </row>
    <row r="731" spans="1:7" ht="15" x14ac:dyDescent="0.25">
      <c r="A731" s="8"/>
      <c r="B731" s="8"/>
    </row>
    <row r="732" spans="1:7" x14ac:dyDescent="0.25">
      <c r="A732" s="15"/>
      <c r="B732" s="15"/>
    </row>
    <row r="733" spans="1:7" x14ac:dyDescent="0.25">
      <c r="A733" s="15"/>
      <c r="B733" s="15"/>
    </row>
    <row r="734" spans="1:7" x14ac:dyDescent="0.25">
      <c r="A734" s="15"/>
      <c r="B734" s="15"/>
    </row>
    <row r="735" spans="1:7" x14ac:dyDescent="0.25">
      <c r="A735" s="15"/>
      <c r="B735" s="15"/>
    </row>
    <row r="736" spans="1:7" x14ac:dyDescent="0.25">
      <c r="A736" s="15"/>
      <c r="B736" s="15"/>
    </row>
    <row r="737" spans="1:8" x14ac:dyDescent="0.25">
      <c r="A737" s="15"/>
      <c r="B737" s="15"/>
    </row>
    <row r="738" spans="1:8" x14ac:dyDescent="0.25">
      <c r="A738" s="15"/>
      <c r="B738" s="15"/>
    </row>
    <row r="739" spans="1:8" x14ac:dyDescent="0.25">
      <c r="A739" s="15"/>
      <c r="B739" s="15"/>
    </row>
    <row r="740" spans="1:8" ht="15" x14ac:dyDescent="0.25">
      <c r="A740" s="15"/>
      <c r="B740" s="15"/>
      <c r="C740" s="22"/>
    </row>
    <row r="741" spans="1:8" ht="15" x14ac:dyDescent="0.25">
      <c r="A741" s="15"/>
      <c r="B741" s="15"/>
      <c r="G741" s="6"/>
    </row>
    <row r="742" spans="1:8" ht="15" x14ac:dyDescent="0.25">
      <c r="C742" s="7"/>
    </row>
    <row r="743" spans="1:8" ht="15" x14ac:dyDescent="0.25">
      <c r="C743" s="7"/>
    </row>
    <row r="744" spans="1:8" ht="15" x14ac:dyDescent="0.25">
      <c r="A744" s="8"/>
      <c r="B744" s="8"/>
    </row>
    <row r="749" spans="1:8" x14ac:dyDescent="0.25">
      <c r="A749" s="15"/>
      <c r="B749" s="15"/>
    </row>
    <row r="750" spans="1:8" x14ac:dyDescent="0.25">
      <c r="A750" s="15"/>
      <c r="B750" s="15"/>
    </row>
    <row r="751" spans="1:8" x14ac:dyDescent="0.25">
      <c r="C751" s="16"/>
    </row>
    <row r="752" spans="1:8" ht="15" x14ac:dyDescent="0.25">
      <c r="D752" s="14"/>
      <c r="E752" s="13"/>
      <c r="F752" s="6"/>
      <c r="H752" s="12"/>
    </row>
    <row r="753" spans="1:8" ht="15" x14ac:dyDescent="0.25">
      <c r="C753" s="14"/>
    </row>
    <row r="754" spans="1:8" ht="15" x14ac:dyDescent="0.25">
      <c r="A754" s="14"/>
      <c r="B754" s="14"/>
      <c r="C754" s="14"/>
      <c r="D754" s="14"/>
      <c r="E754" s="13"/>
      <c r="F754" s="6"/>
      <c r="G754" s="6"/>
    </row>
    <row r="755" spans="1:8" ht="15" x14ac:dyDescent="0.25">
      <c r="A755" s="14"/>
      <c r="B755" s="14"/>
      <c r="C755" s="7"/>
      <c r="D755" s="14"/>
      <c r="E755" s="13"/>
      <c r="F755" s="6"/>
      <c r="G755" s="6"/>
    </row>
    <row r="756" spans="1:8" s="12" customFormat="1" ht="15" x14ac:dyDescent="0.25">
      <c r="A756" s="11"/>
      <c r="B756" s="11"/>
      <c r="C756" s="5"/>
      <c r="D756" s="11"/>
      <c r="E756" s="10"/>
      <c r="F756" s="6"/>
      <c r="G756" s="6"/>
      <c r="H756" s="1"/>
    </row>
    <row r="758" spans="1:8" ht="15" x14ac:dyDescent="0.25">
      <c r="C758" s="11"/>
    </row>
    <row r="759" spans="1:8" ht="15" x14ac:dyDescent="0.25">
      <c r="A759" s="11"/>
      <c r="B759" s="11"/>
      <c r="C759" s="11"/>
      <c r="D759" s="11"/>
      <c r="E759" s="10"/>
      <c r="F759" s="6"/>
    </row>
    <row r="760" spans="1:8" ht="15" x14ac:dyDescent="0.25">
      <c r="A760" s="11"/>
      <c r="B760" s="11"/>
      <c r="D760" s="11"/>
      <c r="E760" s="10"/>
      <c r="F760" s="6"/>
      <c r="G760" s="6"/>
    </row>
    <row r="762" spans="1:8" x14ac:dyDescent="0.25">
      <c r="C762" s="18"/>
    </row>
    <row r="763" spans="1:8" x14ac:dyDescent="0.25">
      <c r="A763" s="21"/>
      <c r="B763" s="21"/>
      <c r="C763" s="16"/>
      <c r="D763" s="18"/>
      <c r="E763" s="17"/>
    </row>
    <row r="764" spans="1:8" x14ac:dyDescent="0.25">
      <c r="A764" s="9"/>
      <c r="B764" s="9"/>
      <c r="C764" s="16"/>
    </row>
    <row r="765" spans="1:8" x14ac:dyDescent="0.25">
      <c r="A765" s="9"/>
      <c r="B765" s="9"/>
    </row>
    <row r="766" spans="1:8" x14ac:dyDescent="0.25">
      <c r="A766" s="9"/>
      <c r="B766" s="9"/>
    </row>
    <row r="772" spans="1:7" ht="15" x14ac:dyDescent="0.25">
      <c r="A772" s="8"/>
      <c r="B772" s="8"/>
    </row>
    <row r="773" spans="1:7" ht="15" x14ac:dyDescent="0.25">
      <c r="C773" s="7"/>
    </row>
    <row r="774" spans="1:7" ht="15" x14ac:dyDescent="0.25">
      <c r="G774" s="6"/>
    </row>
    <row r="775" spans="1:7" ht="15" x14ac:dyDescent="0.25">
      <c r="C775" s="7"/>
    </row>
    <row r="776" spans="1:7" ht="15" x14ac:dyDescent="0.25">
      <c r="A776" s="8"/>
      <c r="B776" s="8"/>
    </row>
    <row r="783" spans="1:7" x14ac:dyDescent="0.25">
      <c r="A783" s="15"/>
      <c r="B783" s="15"/>
    </row>
    <row r="784" spans="1:7" x14ac:dyDescent="0.25">
      <c r="A784" s="15"/>
      <c r="B784" s="15"/>
    </row>
    <row r="785" spans="1:7" x14ac:dyDescent="0.25">
      <c r="C785" s="16"/>
    </row>
    <row r="786" spans="1:7" ht="15" x14ac:dyDescent="0.25">
      <c r="D786" s="14"/>
      <c r="E786" s="13"/>
      <c r="F786" s="6"/>
    </row>
    <row r="787" spans="1:7" x14ac:dyDescent="0.25">
      <c r="C787" s="20"/>
    </row>
    <row r="788" spans="1:7" ht="15" customHeight="1" x14ac:dyDescent="0.25">
      <c r="A788" s="21"/>
      <c r="B788" s="21"/>
      <c r="D788" s="18"/>
      <c r="E788" s="17"/>
    </row>
    <row r="790" spans="1:7" x14ac:dyDescent="0.25">
      <c r="A790" s="9"/>
      <c r="B790" s="9"/>
    </row>
    <row r="791" spans="1:7" x14ac:dyDescent="0.25">
      <c r="A791" s="9"/>
      <c r="B791" s="9"/>
      <c r="C791" s="16"/>
    </row>
    <row r="792" spans="1:7" x14ac:dyDescent="0.25">
      <c r="A792" s="9"/>
      <c r="B792" s="9"/>
    </row>
    <row r="793" spans="1:7" x14ac:dyDescent="0.25">
      <c r="A793" s="9"/>
      <c r="B793" s="9"/>
    </row>
    <row r="797" spans="1:7" ht="15" x14ac:dyDescent="0.25">
      <c r="C797" s="7"/>
    </row>
    <row r="798" spans="1:7" ht="15" x14ac:dyDescent="0.25">
      <c r="G798" s="6"/>
    </row>
    <row r="799" spans="1:7" ht="15" x14ac:dyDescent="0.25">
      <c r="C799" s="7"/>
    </row>
    <row r="800" spans="1:7" ht="15" x14ac:dyDescent="0.25">
      <c r="A800" s="8"/>
      <c r="B800" s="8"/>
    </row>
    <row r="805" spans="1:6" x14ac:dyDescent="0.25">
      <c r="A805" s="15"/>
      <c r="B805" s="15"/>
    </row>
    <row r="806" spans="1:6" x14ac:dyDescent="0.25">
      <c r="A806" s="15"/>
      <c r="B806" s="15"/>
    </row>
    <row r="807" spans="1:6" x14ac:dyDescent="0.25">
      <c r="A807" s="15"/>
      <c r="B807" s="15"/>
    </row>
    <row r="808" spans="1:6" x14ac:dyDescent="0.25">
      <c r="C808" s="16"/>
    </row>
    <row r="809" spans="1:6" ht="15" x14ac:dyDescent="0.25">
      <c r="D809" s="14"/>
      <c r="E809" s="13"/>
      <c r="F809" s="6"/>
    </row>
    <row r="810" spans="1:6" x14ac:dyDescent="0.25">
      <c r="C810" s="20"/>
    </row>
    <row r="811" spans="1:6" ht="15" customHeight="1" x14ac:dyDescent="0.25">
      <c r="A811" s="19"/>
      <c r="B811" s="19"/>
      <c r="D811" s="18"/>
      <c r="E811" s="17"/>
    </row>
    <row r="813" spans="1:6" x14ac:dyDescent="0.25">
      <c r="A813" s="9"/>
      <c r="B813" s="9"/>
    </row>
    <row r="814" spans="1:6" x14ac:dyDescent="0.25">
      <c r="A814" s="9"/>
      <c r="B814" s="9"/>
      <c r="C814" s="16"/>
    </row>
    <row r="815" spans="1:6" x14ac:dyDescent="0.25">
      <c r="A815" s="9"/>
      <c r="B815" s="9"/>
    </row>
    <row r="816" spans="1:6" x14ac:dyDescent="0.25">
      <c r="A816" s="9"/>
      <c r="B816" s="9"/>
    </row>
    <row r="822" spans="1:7" ht="15" x14ac:dyDescent="0.25">
      <c r="C822" s="7"/>
    </row>
    <row r="823" spans="1:7" ht="15" x14ac:dyDescent="0.25">
      <c r="G823" s="6"/>
    </row>
    <row r="824" spans="1:7" ht="15" x14ac:dyDescent="0.25">
      <c r="C824" s="7"/>
    </row>
    <row r="825" spans="1:7" ht="15" x14ac:dyDescent="0.25">
      <c r="A825" s="8"/>
      <c r="B825" s="8"/>
    </row>
    <row r="835" spans="1:8" x14ac:dyDescent="0.25">
      <c r="A835" s="9"/>
      <c r="B835" s="9"/>
    </row>
    <row r="836" spans="1:8" ht="15" x14ac:dyDescent="0.25">
      <c r="H836" s="12"/>
    </row>
    <row r="837" spans="1:8" ht="15" x14ac:dyDescent="0.25">
      <c r="A837" s="15"/>
      <c r="B837" s="15"/>
      <c r="C837" s="14"/>
    </row>
    <row r="838" spans="1:8" ht="15" x14ac:dyDescent="0.25">
      <c r="A838" s="14"/>
      <c r="B838" s="14"/>
      <c r="C838" s="14"/>
      <c r="D838" s="14"/>
      <c r="E838" s="13"/>
      <c r="F838" s="6"/>
      <c r="G838" s="6"/>
    </row>
    <row r="839" spans="1:8" ht="15" x14ac:dyDescent="0.25">
      <c r="A839" s="14"/>
      <c r="B839" s="14"/>
      <c r="C839" s="7"/>
      <c r="D839" s="14"/>
      <c r="E839" s="13"/>
      <c r="F839" s="6"/>
      <c r="G839" s="6"/>
    </row>
    <row r="840" spans="1:8" s="12" customFormat="1" ht="15" x14ac:dyDescent="0.25">
      <c r="A840" s="11"/>
      <c r="B840" s="11"/>
      <c r="C840" s="5"/>
      <c r="D840" s="11"/>
      <c r="E840" s="10"/>
      <c r="F840" s="6"/>
      <c r="G840" s="6"/>
      <c r="H840" s="1"/>
    </row>
    <row r="841" spans="1:8" ht="15" x14ac:dyDescent="0.25">
      <c r="C841" s="11"/>
    </row>
    <row r="842" spans="1:8" ht="15" x14ac:dyDescent="0.25">
      <c r="A842" s="11"/>
      <c r="B842" s="11"/>
      <c r="D842" s="11"/>
      <c r="E842" s="10"/>
      <c r="F842" s="6"/>
      <c r="G842" s="6"/>
    </row>
    <row r="843" spans="1:8" x14ac:dyDescent="0.25">
      <c r="A843" s="9"/>
      <c r="B843" s="9"/>
    </row>
    <row r="844" spans="1:8" ht="15" x14ac:dyDescent="0.25">
      <c r="C844" s="7"/>
    </row>
    <row r="845" spans="1:8" ht="15" x14ac:dyDescent="0.25">
      <c r="G845" s="6"/>
    </row>
    <row r="847" spans="1:8" ht="15" x14ac:dyDescent="0.25">
      <c r="C847" s="11"/>
    </row>
    <row r="848" spans="1:8" ht="15" x14ac:dyDescent="0.25">
      <c r="A848" s="11"/>
      <c r="B848" s="11"/>
      <c r="D848" s="11"/>
      <c r="E848" s="10"/>
      <c r="F848" s="6"/>
      <c r="G848" s="6"/>
    </row>
    <row r="849" spans="1:7" x14ac:dyDescent="0.25">
      <c r="A849" s="9"/>
      <c r="B849" s="9"/>
    </row>
    <row r="850" spans="1:7" ht="15" x14ac:dyDescent="0.25">
      <c r="C850" s="7"/>
    </row>
    <row r="851" spans="1:7" ht="15" x14ac:dyDescent="0.25">
      <c r="G851" s="6"/>
    </row>
    <row r="853" spans="1:7" ht="15" x14ac:dyDescent="0.25">
      <c r="C853" s="7"/>
    </row>
    <row r="854" spans="1:7" ht="15" x14ac:dyDescent="0.25">
      <c r="A854" s="8"/>
      <c r="B854" s="8"/>
    </row>
    <row r="858" spans="1:7" ht="15" x14ac:dyDescent="0.25">
      <c r="F858" s="6"/>
    </row>
    <row r="860" spans="1:7" ht="15" x14ac:dyDescent="0.25">
      <c r="C860" s="7"/>
    </row>
    <row r="861" spans="1:7" ht="15" x14ac:dyDescent="0.25">
      <c r="G861" s="6"/>
    </row>
    <row r="862" spans="1:7" ht="15" x14ac:dyDescent="0.25">
      <c r="C862" s="7"/>
    </row>
    <row r="863" spans="1:7" ht="15" x14ac:dyDescent="0.25">
      <c r="A863" s="8"/>
      <c r="B863" s="8"/>
    </row>
    <row r="869" spans="3:7" ht="15" x14ac:dyDescent="0.25">
      <c r="C869" s="7"/>
    </row>
    <row r="870" spans="3:7" ht="15" x14ac:dyDescent="0.25">
      <c r="G870" s="6"/>
    </row>
    <row r="874" spans="3:7" ht="15" x14ac:dyDescent="0.25">
      <c r="C874" s="7"/>
    </row>
    <row r="875" spans="3:7" ht="15" x14ac:dyDescent="0.25">
      <c r="G875" s="6"/>
    </row>
    <row r="921" spans="1:8" ht="15" x14ac:dyDescent="0.25">
      <c r="H921" s="12"/>
    </row>
    <row r="922" spans="1:8" ht="15" x14ac:dyDescent="0.25">
      <c r="C922" s="14"/>
    </row>
    <row r="923" spans="1:8" ht="15" x14ac:dyDescent="0.25">
      <c r="A923" s="14"/>
      <c r="B923" s="14"/>
      <c r="C923" s="14"/>
      <c r="D923" s="14"/>
      <c r="E923" s="13"/>
      <c r="F923" s="6"/>
      <c r="G923" s="6"/>
    </row>
    <row r="924" spans="1:8" ht="15" x14ac:dyDescent="0.25">
      <c r="A924" s="14"/>
      <c r="B924" s="14"/>
      <c r="C924" s="7"/>
      <c r="D924" s="14"/>
      <c r="E924" s="13"/>
      <c r="F924" s="6"/>
      <c r="G924" s="6"/>
    </row>
    <row r="925" spans="1:8" s="12" customFormat="1" ht="15" x14ac:dyDescent="0.25">
      <c r="A925" s="11"/>
      <c r="B925" s="11"/>
      <c r="C925" s="5"/>
      <c r="D925" s="11"/>
      <c r="E925" s="10"/>
      <c r="F925" s="6"/>
      <c r="G925" s="6"/>
      <c r="H925" s="1"/>
    </row>
    <row r="928" spans="1:8" ht="15" x14ac:dyDescent="0.25">
      <c r="C928" s="11"/>
    </row>
    <row r="929" spans="1:7" ht="15" x14ac:dyDescent="0.25">
      <c r="A929" s="11"/>
      <c r="B929" s="11"/>
      <c r="C929" s="26"/>
      <c r="D929" s="11"/>
      <c r="E929" s="10"/>
      <c r="F929" s="6"/>
      <c r="G929" s="6"/>
    </row>
    <row r="930" spans="1:7" ht="15" x14ac:dyDescent="0.25">
      <c r="A930" s="11"/>
      <c r="B930" s="11"/>
      <c r="C930" s="7"/>
      <c r="D930" s="11"/>
      <c r="E930" s="10"/>
      <c r="F930" s="6"/>
      <c r="G930" s="6"/>
    </row>
    <row r="931" spans="1:7" ht="15" x14ac:dyDescent="0.25">
      <c r="A931" s="8"/>
      <c r="B931" s="8"/>
    </row>
    <row r="932" spans="1:7" x14ac:dyDescent="0.25">
      <c r="A932" s="15"/>
      <c r="B932" s="15"/>
    </row>
    <row r="933" spans="1:7" x14ac:dyDescent="0.25">
      <c r="A933" s="15"/>
      <c r="B933" s="15"/>
    </row>
    <row r="934" spans="1:7" x14ac:dyDescent="0.25">
      <c r="A934" s="15"/>
      <c r="B934" s="15"/>
    </row>
    <row r="935" spans="1:7" x14ac:dyDescent="0.25">
      <c r="A935" s="15"/>
      <c r="B935" s="15"/>
    </row>
    <row r="936" spans="1:7" x14ac:dyDescent="0.25">
      <c r="A936" s="15"/>
      <c r="B936" s="15"/>
    </row>
    <row r="937" spans="1:7" x14ac:dyDescent="0.25">
      <c r="A937" s="15"/>
      <c r="B937" s="15"/>
    </row>
    <row r="938" spans="1:7" x14ac:dyDescent="0.25">
      <c r="A938" s="15"/>
      <c r="B938" s="15"/>
    </row>
    <row r="939" spans="1:7" x14ac:dyDescent="0.25">
      <c r="A939" s="15"/>
      <c r="B939" s="15"/>
    </row>
    <row r="940" spans="1:7" x14ac:dyDescent="0.25">
      <c r="A940" s="15"/>
      <c r="B940" s="15"/>
    </row>
    <row r="941" spans="1:7" x14ac:dyDescent="0.25">
      <c r="A941" s="15"/>
      <c r="B941" s="15"/>
    </row>
    <row r="942" spans="1:7" x14ac:dyDescent="0.25">
      <c r="A942" s="15"/>
      <c r="B942" s="15"/>
    </row>
    <row r="943" spans="1:7" x14ac:dyDescent="0.25">
      <c r="A943" s="15"/>
      <c r="B943" s="15"/>
    </row>
    <row r="944" spans="1:7" x14ac:dyDescent="0.25">
      <c r="A944" s="15"/>
      <c r="B944" s="15"/>
    </row>
    <row r="945" spans="1:7" x14ac:dyDescent="0.25">
      <c r="A945" s="15"/>
      <c r="B945" s="15"/>
    </row>
    <row r="946" spans="1:7" x14ac:dyDescent="0.25">
      <c r="A946" s="15"/>
      <c r="B946" s="15"/>
    </row>
    <row r="947" spans="1:7" x14ac:dyDescent="0.25">
      <c r="A947" s="15"/>
      <c r="B947" s="15"/>
    </row>
    <row r="948" spans="1:7" x14ac:dyDescent="0.25">
      <c r="A948" s="15"/>
      <c r="B948" s="15"/>
    </row>
    <row r="949" spans="1:7" ht="15" x14ac:dyDescent="0.25">
      <c r="A949" s="15"/>
      <c r="B949" s="15"/>
      <c r="C949" s="22"/>
    </row>
    <row r="950" spans="1:7" ht="15" x14ac:dyDescent="0.25">
      <c r="A950" s="15"/>
      <c r="B950" s="15"/>
      <c r="D950" s="14"/>
      <c r="E950" s="13"/>
      <c r="F950" s="6"/>
      <c r="G950" s="6"/>
    </row>
    <row r="951" spans="1:7" ht="15" x14ac:dyDescent="0.25">
      <c r="A951" s="15"/>
      <c r="B951" s="15"/>
      <c r="C951" s="7"/>
    </row>
    <row r="952" spans="1:7" ht="15" x14ac:dyDescent="0.25">
      <c r="A952" s="8"/>
      <c r="B952" s="8"/>
    </row>
    <row r="953" spans="1:7" x14ac:dyDescent="0.25">
      <c r="A953" s="15"/>
      <c r="B953" s="15"/>
    </row>
    <row r="954" spans="1:7" x14ac:dyDescent="0.25">
      <c r="A954" s="15"/>
      <c r="B954" s="15"/>
    </row>
    <row r="955" spans="1:7" x14ac:dyDescent="0.25">
      <c r="A955" s="15"/>
      <c r="B955" s="15"/>
    </row>
    <row r="956" spans="1:7" x14ac:dyDescent="0.25">
      <c r="A956" s="15"/>
      <c r="B956" s="15"/>
    </row>
    <row r="957" spans="1:7" x14ac:dyDescent="0.25">
      <c r="A957" s="15"/>
      <c r="B957" s="15"/>
    </row>
    <row r="958" spans="1:7" x14ac:dyDescent="0.25">
      <c r="A958" s="15"/>
      <c r="B958" s="15"/>
    </row>
    <row r="959" spans="1:7" x14ac:dyDescent="0.25">
      <c r="A959" s="15"/>
      <c r="B959" s="15"/>
    </row>
    <row r="960" spans="1:7" x14ac:dyDescent="0.25">
      <c r="A960" s="15"/>
      <c r="B960" s="15"/>
    </row>
    <row r="961" spans="1:2" x14ac:dyDescent="0.25">
      <c r="A961" s="15"/>
      <c r="B961" s="15"/>
    </row>
    <row r="962" spans="1:2" x14ac:dyDescent="0.25">
      <c r="A962" s="15"/>
      <c r="B962" s="15"/>
    </row>
    <row r="963" spans="1:2" x14ac:dyDescent="0.25">
      <c r="A963" s="15"/>
      <c r="B963" s="15"/>
    </row>
    <row r="964" spans="1:2" x14ac:dyDescent="0.25">
      <c r="A964" s="9"/>
      <c r="B964" s="9"/>
    </row>
    <row r="965" spans="1:2" x14ac:dyDescent="0.25">
      <c r="A965" s="9"/>
      <c r="B965" s="9"/>
    </row>
    <row r="966" spans="1:2" x14ac:dyDescent="0.25">
      <c r="A966" s="9"/>
      <c r="B966" s="9"/>
    </row>
    <row r="967" spans="1:2" x14ac:dyDescent="0.25">
      <c r="A967" s="9"/>
      <c r="B967" s="9"/>
    </row>
    <row r="968" spans="1:2" x14ac:dyDescent="0.25">
      <c r="A968" s="9"/>
      <c r="B968" s="9"/>
    </row>
    <row r="969" spans="1:2" x14ac:dyDescent="0.25">
      <c r="A969" s="15"/>
      <c r="B969" s="15"/>
    </row>
    <row r="979" spans="1:7" x14ac:dyDescent="0.25">
      <c r="A979" s="9"/>
      <c r="B979" s="9"/>
    </row>
    <row r="980" spans="1:7" x14ac:dyDescent="0.25">
      <c r="A980" s="9"/>
      <c r="B980" s="9"/>
    </row>
    <row r="981" spans="1:7" ht="15" x14ac:dyDescent="0.25">
      <c r="C981" s="22"/>
    </row>
    <row r="982" spans="1:7" ht="15" x14ac:dyDescent="0.25">
      <c r="D982" s="25"/>
      <c r="E982" s="24"/>
      <c r="F982" s="23"/>
      <c r="G982" s="6"/>
    </row>
    <row r="983" spans="1:7" ht="15" x14ac:dyDescent="0.25">
      <c r="C983" s="7"/>
    </row>
    <row r="984" spans="1:7" ht="15" x14ac:dyDescent="0.25">
      <c r="A984" s="8"/>
      <c r="B984" s="8"/>
    </row>
    <row r="985" spans="1:7" x14ac:dyDescent="0.25">
      <c r="A985" s="15"/>
      <c r="B985" s="15"/>
    </row>
    <row r="986" spans="1:7" x14ac:dyDescent="0.25">
      <c r="A986" s="15"/>
      <c r="B986" s="15"/>
    </row>
    <row r="987" spans="1:7" x14ac:dyDescent="0.25">
      <c r="A987" s="15"/>
      <c r="B987" s="15"/>
    </row>
    <row r="988" spans="1:7" x14ac:dyDescent="0.25">
      <c r="A988" s="15"/>
      <c r="B988" s="15"/>
    </row>
    <row r="989" spans="1:7" x14ac:dyDescent="0.25">
      <c r="A989" s="15"/>
      <c r="B989" s="15"/>
    </row>
    <row r="990" spans="1:7" x14ac:dyDescent="0.25">
      <c r="A990" s="15"/>
      <c r="B990" s="15"/>
    </row>
    <row r="991" spans="1:7" x14ac:dyDescent="0.25">
      <c r="A991" s="15"/>
      <c r="B991" s="15"/>
    </row>
    <row r="992" spans="1:7" ht="15" x14ac:dyDescent="0.25">
      <c r="A992" s="15"/>
      <c r="B992" s="15"/>
      <c r="C992" s="22"/>
    </row>
    <row r="993" spans="1:8" ht="15" x14ac:dyDescent="0.25">
      <c r="A993" s="15"/>
      <c r="B993" s="15"/>
      <c r="G993" s="6"/>
    </row>
    <row r="994" spans="1:8" ht="15" x14ac:dyDescent="0.25">
      <c r="C994" s="7"/>
    </row>
    <row r="995" spans="1:8" ht="15" x14ac:dyDescent="0.25">
      <c r="C995" s="7"/>
    </row>
    <row r="996" spans="1:8" ht="15" x14ac:dyDescent="0.25">
      <c r="A996" s="8"/>
      <c r="B996" s="8"/>
    </row>
    <row r="1001" spans="1:8" x14ac:dyDescent="0.25">
      <c r="A1001" s="15"/>
      <c r="B1001" s="15"/>
    </row>
    <row r="1002" spans="1:8" x14ac:dyDescent="0.25">
      <c r="A1002" s="15"/>
      <c r="B1002" s="15"/>
    </row>
    <row r="1003" spans="1:8" x14ac:dyDescent="0.25">
      <c r="C1003" s="16"/>
    </row>
    <row r="1004" spans="1:8" ht="15" x14ac:dyDescent="0.25">
      <c r="D1004" s="14"/>
      <c r="E1004" s="13"/>
      <c r="F1004" s="6"/>
    </row>
    <row r="1005" spans="1:8" ht="15" x14ac:dyDescent="0.25">
      <c r="H1005" s="12"/>
    </row>
    <row r="1006" spans="1:8" ht="15" x14ac:dyDescent="0.25">
      <c r="C1006" s="14"/>
    </row>
    <row r="1007" spans="1:8" ht="15" x14ac:dyDescent="0.25">
      <c r="A1007" s="14"/>
      <c r="B1007" s="14"/>
      <c r="C1007" s="14"/>
      <c r="D1007" s="14"/>
      <c r="E1007" s="13"/>
      <c r="F1007" s="6"/>
      <c r="G1007" s="6"/>
    </row>
    <row r="1008" spans="1:8" ht="15" x14ac:dyDescent="0.25">
      <c r="A1008" s="14"/>
      <c r="B1008" s="14"/>
      <c r="C1008" s="7"/>
      <c r="D1008" s="14"/>
      <c r="E1008" s="13"/>
      <c r="F1008" s="6"/>
      <c r="G1008" s="6"/>
    </row>
    <row r="1009" spans="1:8" s="12" customFormat="1" ht="15" x14ac:dyDescent="0.25">
      <c r="A1009" s="11"/>
      <c r="B1009" s="11"/>
      <c r="C1009" s="5"/>
      <c r="D1009" s="11"/>
      <c r="E1009" s="10"/>
      <c r="F1009" s="6"/>
      <c r="G1009" s="6"/>
      <c r="H1009" s="1"/>
    </row>
    <row r="1011" spans="1:8" ht="15" x14ac:dyDescent="0.25">
      <c r="C1011" s="11"/>
    </row>
    <row r="1012" spans="1:8" ht="15" x14ac:dyDescent="0.25">
      <c r="A1012" s="11"/>
      <c r="B1012" s="11"/>
      <c r="D1012" s="11"/>
      <c r="E1012" s="10"/>
      <c r="F1012" s="6"/>
      <c r="G1012" s="6"/>
    </row>
    <row r="1014" spans="1:8" x14ac:dyDescent="0.25">
      <c r="C1014" s="18"/>
    </row>
    <row r="1015" spans="1:8" x14ac:dyDescent="0.25">
      <c r="A1015" s="21"/>
      <c r="B1015" s="21"/>
      <c r="C1015" s="16"/>
      <c r="D1015" s="18"/>
      <c r="E1015" s="17"/>
    </row>
    <row r="1016" spans="1:8" x14ac:dyDescent="0.25">
      <c r="A1016" s="9"/>
      <c r="B1016" s="9"/>
      <c r="C1016" s="16"/>
    </row>
    <row r="1017" spans="1:8" x14ac:dyDescent="0.25">
      <c r="A1017" s="9"/>
      <c r="B1017" s="9"/>
    </row>
    <row r="1018" spans="1:8" x14ac:dyDescent="0.25">
      <c r="A1018" s="9"/>
      <c r="B1018" s="9"/>
    </row>
    <row r="1024" spans="1:8" ht="15" x14ac:dyDescent="0.25">
      <c r="A1024" s="8"/>
      <c r="B1024" s="8"/>
    </row>
    <row r="1025" spans="1:7" ht="15" x14ac:dyDescent="0.25">
      <c r="C1025" s="7"/>
    </row>
    <row r="1026" spans="1:7" ht="15" x14ac:dyDescent="0.25">
      <c r="G1026" s="6"/>
    </row>
    <row r="1027" spans="1:7" ht="15" x14ac:dyDescent="0.25">
      <c r="C1027" s="7"/>
    </row>
    <row r="1028" spans="1:7" ht="15" x14ac:dyDescent="0.25">
      <c r="A1028" s="8"/>
      <c r="B1028" s="8"/>
    </row>
    <row r="1035" spans="1:7" x14ac:dyDescent="0.25">
      <c r="A1035" s="15"/>
      <c r="B1035" s="15"/>
    </row>
    <row r="1036" spans="1:7" x14ac:dyDescent="0.25">
      <c r="A1036" s="15"/>
      <c r="B1036" s="15"/>
    </row>
    <row r="1037" spans="1:7" x14ac:dyDescent="0.25">
      <c r="C1037" s="16"/>
    </row>
    <row r="1038" spans="1:7" ht="15" x14ac:dyDescent="0.25">
      <c r="D1038" s="14"/>
      <c r="E1038" s="13"/>
      <c r="F1038" s="6"/>
    </row>
    <row r="1039" spans="1:7" x14ac:dyDescent="0.25">
      <c r="C1039" s="20"/>
    </row>
    <row r="1040" spans="1:7" ht="15" customHeight="1" x14ac:dyDescent="0.25">
      <c r="A1040" s="21"/>
      <c r="B1040" s="21"/>
      <c r="D1040" s="18"/>
      <c r="E1040" s="17"/>
    </row>
    <row r="1042" spans="1:7" x14ac:dyDescent="0.25">
      <c r="A1042" s="9"/>
      <c r="B1042" s="9"/>
    </row>
    <row r="1043" spans="1:7" x14ac:dyDescent="0.25">
      <c r="A1043" s="9"/>
      <c r="B1043" s="9"/>
      <c r="C1043" s="16"/>
    </row>
    <row r="1044" spans="1:7" x14ac:dyDescent="0.25">
      <c r="A1044" s="9"/>
      <c r="B1044" s="9"/>
    </row>
    <row r="1045" spans="1:7" x14ac:dyDescent="0.25">
      <c r="A1045" s="9"/>
      <c r="B1045" s="9"/>
    </row>
    <row r="1049" spans="1:7" ht="15" x14ac:dyDescent="0.25">
      <c r="C1049" s="7"/>
    </row>
    <row r="1050" spans="1:7" ht="15" x14ac:dyDescent="0.25">
      <c r="G1050" s="6"/>
    </row>
    <row r="1051" spans="1:7" ht="15" x14ac:dyDescent="0.25">
      <c r="C1051" s="7"/>
    </row>
    <row r="1052" spans="1:7" ht="15" x14ac:dyDescent="0.25">
      <c r="A1052" s="8"/>
      <c r="B1052" s="8"/>
    </row>
    <row r="1057" spans="1:6" x14ac:dyDescent="0.25">
      <c r="A1057" s="15"/>
      <c r="B1057" s="15"/>
    </row>
    <row r="1058" spans="1:6" x14ac:dyDescent="0.25">
      <c r="A1058" s="15"/>
      <c r="B1058" s="15"/>
    </row>
    <row r="1059" spans="1:6" x14ac:dyDescent="0.25">
      <c r="A1059" s="15"/>
      <c r="B1059" s="15"/>
    </row>
    <row r="1060" spans="1:6" x14ac:dyDescent="0.25">
      <c r="C1060" s="16"/>
    </row>
    <row r="1061" spans="1:6" ht="15" x14ac:dyDescent="0.25">
      <c r="D1061" s="14"/>
      <c r="E1061" s="13"/>
      <c r="F1061" s="6"/>
    </row>
    <row r="1062" spans="1:6" x14ac:dyDescent="0.25">
      <c r="C1062" s="20"/>
    </row>
    <row r="1063" spans="1:6" ht="15" customHeight="1" x14ac:dyDescent="0.25">
      <c r="A1063" s="19"/>
      <c r="B1063" s="19"/>
      <c r="D1063" s="18"/>
      <c r="E1063" s="17"/>
    </row>
    <row r="1065" spans="1:6" x14ac:dyDescent="0.25">
      <c r="A1065" s="9"/>
      <c r="B1065" s="9"/>
    </row>
    <row r="1066" spans="1:6" x14ac:dyDescent="0.25">
      <c r="A1066" s="9"/>
      <c r="B1066" s="9"/>
      <c r="C1066" s="16"/>
    </row>
    <row r="1067" spans="1:6" x14ac:dyDescent="0.25">
      <c r="A1067" s="9"/>
      <c r="B1067" s="9"/>
    </row>
    <row r="1068" spans="1:6" x14ac:dyDescent="0.25">
      <c r="A1068" s="9"/>
      <c r="B1068" s="9"/>
    </row>
    <row r="1074" spans="1:7" ht="15" x14ac:dyDescent="0.25">
      <c r="C1074" s="7"/>
    </row>
    <row r="1075" spans="1:7" ht="15" x14ac:dyDescent="0.25">
      <c r="G1075" s="6"/>
    </row>
    <row r="1076" spans="1:7" ht="15" x14ac:dyDescent="0.25">
      <c r="C1076" s="7"/>
    </row>
    <row r="1077" spans="1:7" ht="15" x14ac:dyDescent="0.25">
      <c r="A1077" s="8"/>
      <c r="B1077" s="8"/>
    </row>
    <row r="1087" spans="1:7" x14ac:dyDescent="0.25">
      <c r="A1087" s="9"/>
      <c r="B1087" s="9"/>
    </row>
    <row r="1089" spans="1:8" x14ac:dyDescent="0.25">
      <c r="A1089" s="15"/>
      <c r="B1089" s="15"/>
    </row>
    <row r="1090" spans="1:8" ht="15" x14ac:dyDescent="0.25">
      <c r="H1090" s="12"/>
    </row>
    <row r="1091" spans="1:8" ht="15" x14ac:dyDescent="0.25">
      <c r="C1091" s="14"/>
    </row>
    <row r="1092" spans="1:8" ht="15" x14ac:dyDescent="0.25">
      <c r="A1092" s="14"/>
      <c r="B1092" s="14"/>
      <c r="C1092" s="14"/>
      <c r="D1092" s="14"/>
      <c r="E1092" s="13"/>
      <c r="F1092" s="6"/>
      <c r="G1092" s="6"/>
    </row>
    <row r="1093" spans="1:8" ht="15" x14ac:dyDescent="0.25">
      <c r="A1093" s="14"/>
      <c r="B1093" s="14"/>
      <c r="C1093" s="7"/>
      <c r="D1093" s="14"/>
      <c r="E1093" s="13"/>
      <c r="F1093" s="6"/>
      <c r="G1093" s="6"/>
    </row>
    <row r="1094" spans="1:8" s="12" customFormat="1" ht="15" x14ac:dyDescent="0.25">
      <c r="A1094" s="11"/>
      <c r="B1094" s="11"/>
      <c r="C1094" s="5"/>
      <c r="D1094" s="11"/>
      <c r="E1094" s="10"/>
      <c r="F1094" s="6"/>
      <c r="G1094" s="6"/>
      <c r="H1094" s="1"/>
    </row>
    <row r="1096" spans="1:8" ht="15" x14ac:dyDescent="0.25">
      <c r="C1096" s="11"/>
    </row>
    <row r="1097" spans="1:8" ht="15" x14ac:dyDescent="0.25">
      <c r="A1097" s="11"/>
      <c r="B1097" s="11"/>
      <c r="D1097" s="11"/>
      <c r="E1097" s="10"/>
      <c r="F1097" s="6"/>
      <c r="G1097" s="6"/>
    </row>
    <row r="1098" spans="1:8" x14ac:dyDescent="0.25">
      <c r="A1098" s="9"/>
      <c r="B1098" s="9"/>
    </row>
    <row r="1099" spans="1:8" ht="15" x14ac:dyDescent="0.25">
      <c r="C1099" s="7"/>
    </row>
    <row r="1100" spans="1:8" ht="15" x14ac:dyDescent="0.25">
      <c r="G1100" s="6"/>
    </row>
    <row r="1102" spans="1:8" ht="15" x14ac:dyDescent="0.25">
      <c r="C1102" s="7"/>
    </row>
    <row r="1103" spans="1:8" ht="15" x14ac:dyDescent="0.25">
      <c r="A1103" s="8"/>
      <c r="B1103" s="8"/>
    </row>
    <row r="1107" spans="1:7" ht="15" x14ac:dyDescent="0.25">
      <c r="F1107" s="6"/>
    </row>
    <row r="1109" spans="1:7" ht="15" x14ac:dyDescent="0.25">
      <c r="C1109" s="7"/>
    </row>
    <row r="1110" spans="1:7" ht="15" x14ac:dyDescent="0.25">
      <c r="G1110" s="6"/>
    </row>
    <row r="1111" spans="1:7" ht="15" x14ac:dyDescent="0.25">
      <c r="C1111" s="7"/>
    </row>
    <row r="1112" spans="1:7" ht="15" x14ac:dyDescent="0.25">
      <c r="A1112" s="8"/>
      <c r="B1112" s="8"/>
    </row>
    <row r="1118" spans="1:7" ht="15" x14ac:dyDescent="0.25">
      <c r="C1118" s="7"/>
    </row>
    <row r="1119" spans="1:7" ht="15" x14ac:dyDescent="0.25">
      <c r="G1119" s="6"/>
    </row>
    <row r="1123" spans="3:7" ht="15" x14ac:dyDescent="0.25">
      <c r="C1123" s="7"/>
    </row>
    <row r="1124" spans="3:7" ht="15" x14ac:dyDescent="0.25">
      <c r="G1124" s="6"/>
    </row>
  </sheetData>
  <mergeCells count="10">
    <mergeCell ref="A40:C40"/>
    <mergeCell ref="E43:G43"/>
    <mergeCell ref="E44:G44"/>
    <mergeCell ref="A1:G1"/>
    <mergeCell ref="A2:G2"/>
    <mergeCell ref="A3:G3"/>
    <mergeCell ref="B4:D4"/>
    <mergeCell ref="E4:G4"/>
    <mergeCell ref="B5:D5"/>
    <mergeCell ref="E5:G5"/>
  </mergeCells>
  <printOptions horizontalCentered="1"/>
  <pageMargins left="0.19685039370078741" right="0.19685039370078741" top="0.39370078740157483" bottom="0.35433070866141736" header="0.23622047244094491" footer="0.19685039370078741"/>
  <pageSetup paperSize="9" scale="86" orientation="landscape" horizontalDpi="4294967293" r:id="rId1"/>
  <headerFooter alignWithMargins="0">
    <oddHeader>Página &amp;P de &amp;N</oddHeader>
  </headerFooter>
  <rowBreaks count="1" manualBreakCount="1">
    <brk id="3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view="pageBreakPreview" zoomScale="60" zoomScaleNormal="84" workbookViewId="0">
      <selection activeCell="B20" sqref="B20"/>
    </sheetView>
  </sheetViews>
  <sheetFormatPr defaultRowHeight="14.25" x14ac:dyDescent="0.2"/>
  <cols>
    <col min="1" max="1" width="9.140625" style="129"/>
    <col min="2" max="2" width="62.7109375" style="129" customWidth="1"/>
    <col min="3" max="3" width="9.140625" style="133"/>
    <col min="4" max="4" width="8.7109375" style="134" bestFit="1" customWidth="1"/>
    <col min="5" max="5" width="39.85546875" style="132" customWidth="1"/>
    <col min="6" max="16384" width="9.140625" style="94"/>
  </cols>
  <sheetData>
    <row r="1" spans="1:5" ht="23.25" x14ac:dyDescent="0.2">
      <c r="A1" s="458" t="s">
        <v>86</v>
      </c>
      <c r="B1" s="459"/>
      <c r="C1" s="459"/>
      <c r="D1" s="459"/>
      <c r="E1" s="460"/>
    </row>
    <row r="2" spans="1:5" ht="29.25" customHeight="1" thickBot="1" x14ac:dyDescent="0.25">
      <c r="A2" s="461" t="s">
        <v>84</v>
      </c>
      <c r="B2" s="462"/>
      <c r="C2" s="462"/>
      <c r="D2" s="462"/>
      <c r="E2" s="463"/>
    </row>
    <row r="3" spans="1:5" ht="12.75" x14ac:dyDescent="0.2">
      <c r="A3" s="95" t="s">
        <v>87</v>
      </c>
      <c r="B3" s="464" t="str">
        <f>[1]PLANILHA!B4</f>
        <v>RECAPEAMENTO DE TRECHO ASFÁLTICO AVENIDA TUFFY DAVID</v>
      </c>
      <c r="C3" s="464"/>
      <c r="D3" s="464"/>
      <c r="E3" s="465"/>
    </row>
    <row r="4" spans="1:5" ht="12.75" x14ac:dyDescent="0.2">
      <c r="A4" s="96" t="s">
        <v>88</v>
      </c>
      <c r="B4" s="466" t="str">
        <f>[1]PLANILHA!B5</f>
        <v>SEDE DE VARGEM ALTA</v>
      </c>
      <c r="C4" s="466"/>
      <c r="D4" s="466"/>
      <c r="E4" s="467"/>
    </row>
    <row r="5" spans="1:5" ht="15.75" x14ac:dyDescent="0.2">
      <c r="A5" s="468" t="s">
        <v>89</v>
      </c>
      <c r="B5" s="468"/>
      <c r="C5" s="468"/>
      <c r="D5" s="468"/>
      <c r="E5" s="468"/>
    </row>
    <row r="6" spans="1:5" ht="12.75" x14ac:dyDescent="0.2">
      <c r="A6" s="76" t="s">
        <v>77</v>
      </c>
      <c r="B6" s="76" t="s">
        <v>90</v>
      </c>
      <c r="C6" s="422" t="s">
        <v>91</v>
      </c>
      <c r="D6" s="423" t="s">
        <v>73</v>
      </c>
      <c r="E6" s="424" t="s">
        <v>92</v>
      </c>
    </row>
    <row r="7" spans="1:5" ht="12.75" x14ac:dyDescent="0.2">
      <c r="A7" s="76"/>
      <c r="B7" s="76"/>
      <c r="C7" s="422"/>
      <c r="D7" s="423"/>
      <c r="E7" s="424"/>
    </row>
    <row r="8" spans="1:5" ht="12.75" x14ac:dyDescent="0.2">
      <c r="A8" s="425" t="s">
        <v>93</v>
      </c>
      <c r="B8" s="425"/>
      <c r="C8" s="425"/>
      <c r="D8" s="425"/>
      <c r="E8" s="425"/>
    </row>
    <row r="9" spans="1:5" ht="12.75" x14ac:dyDescent="0.2">
      <c r="A9" s="426">
        <v>1</v>
      </c>
      <c r="B9" s="92" t="s">
        <v>70</v>
      </c>
      <c r="C9" s="66"/>
      <c r="D9" s="97"/>
      <c r="E9" s="427"/>
    </row>
    <row r="10" spans="1:5" ht="24" x14ac:dyDescent="0.2">
      <c r="A10" s="66" t="s">
        <v>69</v>
      </c>
      <c r="B10" s="72" t="str">
        <f>[1]PLANILHA!C8</f>
        <v>Placa de obra nas dimensões de 3,0 x 6,0 m, padrão DER-ES</v>
      </c>
      <c r="C10" s="66" t="s">
        <v>94</v>
      </c>
      <c r="D10" s="97">
        <v>8</v>
      </c>
      <c r="E10" s="428" t="s">
        <v>95</v>
      </c>
    </row>
    <row r="11" spans="1:5" ht="36" x14ac:dyDescent="0.2">
      <c r="A11" s="66" t="s">
        <v>66</v>
      </c>
      <c r="B11" s="72" t="s">
        <v>64</v>
      </c>
      <c r="C11" s="66" t="s">
        <v>94</v>
      </c>
      <c r="D11" s="97">
        <v>24</v>
      </c>
      <c r="E11" s="428" t="s">
        <v>96</v>
      </c>
    </row>
    <row r="12" spans="1:5" ht="24" x14ac:dyDescent="0.2">
      <c r="A12" s="66" t="s">
        <v>63</v>
      </c>
      <c r="B12" s="72" t="s">
        <v>61</v>
      </c>
      <c r="C12" s="66" t="s">
        <v>97</v>
      </c>
      <c r="D12" s="97">
        <v>20</v>
      </c>
      <c r="E12" s="428" t="s">
        <v>98</v>
      </c>
    </row>
    <row r="13" spans="1:5" ht="36" x14ac:dyDescent="0.2">
      <c r="A13" s="66" t="s">
        <v>60</v>
      </c>
      <c r="B13" s="72" t="s">
        <v>58</v>
      </c>
      <c r="C13" s="66" t="s">
        <v>97</v>
      </c>
      <c r="D13" s="97">
        <v>20</v>
      </c>
      <c r="E13" s="428" t="s">
        <v>98</v>
      </c>
    </row>
    <row r="14" spans="1:5" ht="24" x14ac:dyDescent="0.2">
      <c r="A14" s="66" t="s">
        <v>57</v>
      </c>
      <c r="B14" s="72" t="s">
        <v>55</v>
      </c>
      <c r="C14" s="66" t="s">
        <v>99</v>
      </c>
      <c r="D14" s="97">
        <v>1</v>
      </c>
      <c r="E14" s="428" t="s">
        <v>100</v>
      </c>
    </row>
    <row r="15" spans="1:5" ht="12.75" x14ac:dyDescent="0.2">
      <c r="A15" s="426"/>
      <c r="B15" s="59"/>
      <c r="C15" s="59"/>
      <c r="D15" s="98"/>
      <c r="E15" s="98"/>
    </row>
    <row r="16" spans="1:5" ht="12.75" x14ac:dyDescent="0.2">
      <c r="A16" s="426">
        <v>2</v>
      </c>
      <c r="B16" s="98" t="s">
        <v>54</v>
      </c>
      <c r="C16" s="84"/>
      <c r="D16" s="99"/>
      <c r="E16" s="429"/>
    </row>
    <row r="17" spans="1:5" ht="12.75" x14ac:dyDescent="0.2">
      <c r="A17" s="66" t="s">
        <v>53</v>
      </c>
      <c r="B17" s="429" t="s">
        <v>51</v>
      </c>
      <c r="C17" s="66" t="s">
        <v>99</v>
      </c>
      <c r="D17" s="97">
        <v>1</v>
      </c>
      <c r="E17" s="428" t="s">
        <v>101</v>
      </c>
    </row>
    <row r="18" spans="1:5" ht="12.75" x14ac:dyDescent="0.2">
      <c r="A18" s="426"/>
      <c r="B18" s="60"/>
      <c r="C18" s="59"/>
      <c r="D18" s="97"/>
      <c r="E18" s="428"/>
    </row>
    <row r="19" spans="1:5" ht="12.75" x14ac:dyDescent="0.2">
      <c r="A19" s="426">
        <v>3</v>
      </c>
      <c r="B19" s="56" t="s">
        <v>50</v>
      </c>
      <c r="C19" s="76"/>
      <c r="D19" s="100"/>
      <c r="E19" s="71"/>
    </row>
    <row r="20" spans="1:5" ht="12.75" x14ac:dyDescent="0.2">
      <c r="A20" s="66" t="s">
        <v>49</v>
      </c>
      <c r="B20" s="72" t="s">
        <v>47</v>
      </c>
      <c r="C20" s="101" t="s">
        <v>99</v>
      </c>
      <c r="D20" s="404">
        <v>4</v>
      </c>
      <c r="E20" s="430" t="s">
        <v>102</v>
      </c>
    </row>
    <row r="21" spans="1:5" ht="12.75" x14ac:dyDescent="0.2">
      <c r="A21" s="66" t="s">
        <v>46</v>
      </c>
      <c r="B21" s="72" t="s">
        <v>44</v>
      </c>
      <c r="C21" s="101" t="s">
        <v>31</v>
      </c>
      <c r="D21" s="404">
        <v>3.81</v>
      </c>
      <c r="E21" s="430" t="s">
        <v>287</v>
      </c>
    </row>
    <row r="22" spans="1:5" ht="24" x14ac:dyDescent="0.2">
      <c r="A22" s="66" t="s">
        <v>43</v>
      </c>
      <c r="B22" s="72" t="s">
        <v>41</v>
      </c>
      <c r="C22" s="66" t="s">
        <v>97</v>
      </c>
      <c r="D22" s="404">
        <v>18</v>
      </c>
      <c r="E22" s="430" t="s">
        <v>288</v>
      </c>
    </row>
    <row r="23" spans="1:5" ht="24" x14ac:dyDescent="0.2">
      <c r="A23" s="66" t="s">
        <v>40</v>
      </c>
      <c r="B23" s="72" t="s">
        <v>38</v>
      </c>
      <c r="C23" s="66" t="s">
        <v>97</v>
      </c>
      <c r="D23" s="404">
        <v>127</v>
      </c>
      <c r="E23" s="430" t="s">
        <v>289</v>
      </c>
    </row>
    <row r="24" spans="1:5" ht="24" x14ac:dyDescent="0.2">
      <c r="A24" s="66" t="s">
        <v>37</v>
      </c>
      <c r="B24" s="72" t="s">
        <v>35</v>
      </c>
      <c r="C24" s="66" t="s">
        <v>99</v>
      </c>
      <c r="D24" s="404">
        <v>6</v>
      </c>
      <c r="E24" s="431" t="s">
        <v>290</v>
      </c>
    </row>
    <row r="25" spans="1:5" ht="288" x14ac:dyDescent="0.2">
      <c r="A25" s="66" t="s">
        <v>34</v>
      </c>
      <c r="B25" s="72" t="str">
        <f>[1]PLANILHA!C23</f>
        <v>Concreto estrutural fck = 20,0 MPa, tudo incluído</v>
      </c>
      <c r="C25" s="66" t="s">
        <v>31</v>
      </c>
      <c r="D25" s="100">
        <v>87.15</v>
      </c>
      <c r="E25" s="432" t="s">
        <v>298</v>
      </c>
    </row>
    <row r="26" spans="1:5" ht="12.75" x14ac:dyDescent="0.2">
      <c r="A26" s="66"/>
      <c r="B26" s="60"/>
      <c r="C26" s="59"/>
      <c r="D26" s="100"/>
      <c r="E26" s="433"/>
    </row>
    <row r="27" spans="1:5" ht="12.75" x14ac:dyDescent="0.2">
      <c r="A27" s="426">
        <v>4</v>
      </c>
      <c r="B27" s="56" t="s">
        <v>30</v>
      </c>
      <c r="C27" s="76"/>
      <c r="D27" s="100"/>
      <c r="E27" s="433"/>
    </row>
    <row r="28" spans="1:5" ht="36" x14ac:dyDescent="0.2">
      <c r="A28" s="66" t="s">
        <v>29</v>
      </c>
      <c r="B28" s="72" t="s">
        <v>27</v>
      </c>
      <c r="C28" s="101" t="s">
        <v>94</v>
      </c>
      <c r="D28" s="102">
        <v>10074.75</v>
      </c>
      <c r="E28" s="71" t="s">
        <v>292</v>
      </c>
    </row>
    <row r="29" spans="1:5" ht="36" x14ac:dyDescent="0.2">
      <c r="A29" s="66" t="s">
        <v>26</v>
      </c>
      <c r="B29" s="72" t="s">
        <v>24</v>
      </c>
      <c r="C29" s="101" t="s">
        <v>94</v>
      </c>
      <c r="D29" s="102">
        <v>8923.35</v>
      </c>
      <c r="E29" s="71" t="s">
        <v>291</v>
      </c>
    </row>
    <row r="30" spans="1:5" ht="36" x14ac:dyDescent="0.2">
      <c r="A30" s="66" t="s">
        <v>23</v>
      </c>
      <c r="B30" s="72" t="s">
        <v>21</v>
      </c>
      <c r="C30" s="101" t="s">
        <v>94</v>
      </c>
      <c r="D30" s="102">
        <v>8923.3529999999992</v>
      </c>
      <c r="E30" s="71" t="s">
        <v>291</v>
      </c>
    </row>
    <row r="31" spans="1:5" ht="276" x14ac:dyDescent="0.2">
      <c r="A31" s="66" t="s">
        <v>10</v>
      </c>
      <c r="B31" s="72" t="s">
        <v>19</v>
      </c>
      <c r="C31" s="66" t="s">
        <v>97</v>
      </c>
      <c r="D31" s="103">
        <v>2723.42</v>
      </c>
      <c r="E31" s="432" t="s">
        <v>299</v>
      </c>
    </row>
    <row r="32" spans="1:5" ht="48" x14ac:dyDescent="0.2">
      <c r="A32" s="66" t="s">
        <v>7</v>
      </c>
      <c r="B32" s="72" t="s">
        <v>17</v>
      </c>
      <c r="C32" s="101" t="s">
        <v>103</v>
      </c>
      <c r="D32" s="102">
        <v>856.64</v>
      </c>
      <c r="E32" s="432" t="s">
        <v>302</v>
      </c>
    </row>
    <row r="33" spans="1:5" ht="12.75" x14ac:dyDescent="0.2">
      <c r="A33" s="426"/>
      <c r="B33" s="60"/>
      <c r="C33" s="59"/>
      <c r="D33" s="97"/>
      <c r="E33" s="107"/>
    </row>
    <row r="34" spans="1:5" s="105" customFormat="1" ht="12.75" x14ac:dyDescent="0.2">
      <c r="A34" s="426">
        <v>5</v>
      </c>
      <c r="B34" s="56" t="s">
        <v>16</v>
      </c>
      <c r="C34" s="76"/>
      <c r="D34" s="104"/>
      <c r="E34" s="434"/>
    </row>
    <row r="35" spans="1:5" ht="36" x14ac:dyDescent="0.2">
      <c r="A35" s="66" t="s">
        <v>13</v>
      </c>
      <c r="B35" s="72" t="s">
        <v>14</v>
      </c>
      <c r="C35" s="101" t="s">
        <v>94</v>
      </c>
      <c r="D35" s="106">
        <v>575.70000000000005</v>
      </c>
      <c r="E35" s="107" t="s">
        <v>300</v>
      </c>
    </row>
    <row r="36" spans="1:5" ht="96" x14ac:dyDescent="0.2">
      <c r="A36" s="66" t="s">
        <v>104</v>
      </c>
      <c r="B36" s="71" t="s">
        <v>11</v>
      </c>
      <c r="C36" s="66" t="s">
        <v>94</v>
      </c>
      <c r="D36" s="103">
        <v>5.16</v>
      </c>
      <c r="E36" s="107" t="s">
        <v>301</v>
      </c>
    </row>
    <row r="37" spans="1:5" s="61" customFormat="1" ht="96" x14ac:dyDescent="0.2">
      <c r="A37" s="66" t="s">
        <v>105</v>
      </c>
      <c r="B37" s="67" t="s">
        <v>8</v>
      </c>
      <c r="C37" s="68" t="s">
        <v>94</v>
      </c>
      <c r="D37" s="102">
        <v>1690.74</v>
      </c>
      <c r="E37" s="107" t="s">
        <v>106</v>
      </c>
    </row>
    <row r="38" spans="1:5" x14ac:dyDescent="0.2">
      <c r="A38" s="108"/>
      <c r="B38" s="108"/>
      <c r="C38" s="109"/>
      <c r="D38" s="110"/>
      <c r="E38" s="111"/>
    </row>
    <row r="39" spans="1:5" ht="12.75" x14ac:dyDescent="0.2">
      <c r="A39" s="112"/>
      <c r="B39" s="113"/>
      <c r="C39" s="114"/>
      <c r="D39" s="115"/>
      <c r="E39" s="116"/>
    </row>
    <row r="40" spans="1:5" ht="12.75" x14ac:dyDescent="0.2">
      <c r="A40" s="112"/>
      <c r="B40" s="113"/>
      <c r="C40" s="114"/>
      <c r="D40" s="115"/>
      <c r="E40" s="116"/>
    </row>
    <row r="41" spans="1:5" ht="12.75" x14ac:dyDescent="0.2">
      <c r="A41" s="114"/>
      <c r="B41" s="113"/>
      <c r="C41" s="114"/>
      <c r="D41" s="115"/>
      <c r="E41" s="116"/>
    </row>
    <row r="42" spans="1:5" ht="12.75" customHeight="1" x14ac:dyDescent="0.2">
      <c r="A42" s="457" t="str">
        <f>[1]PLANILHA!A40</f>
        <v>Vargem Alta / ES, 25 de julho de 2019</v>
      </c>
      <c r="B42" s="457"/>
      <c r="C42" s="114"/>
      <c r="D42" s="117"/>
      <c r="E42" s="118"/>
    </row>
    <row r="43" spans="1:5" ht="12.75" x14ac:dyDescent="0.2">
      <c r="A43" s="119"/>
      <c r="B43" s="119"/>
      <c r="C43" s="114"/>
      <c r="D43" s="117"/>
      <c r="E43" s="118"/>
    </row>
    <row r="44" spans="1:5" ht="12.75" x14ac:dyDescent="0.2">
      <c r="A44" s="114"/>
      <c r="B44" s="119"/>
      <c r="C44" s="114"/>
      <c r="D44" s="117"/>
      <c r="E44" s="118"/>
    </row>
    <row r="45" spans="1:5" ht="12.75" x14ac:dyDescent="0.2">
      <c r="A45" s="114"/>
      <c r="B45" s="112" t="s">
        <v>3</v>
      </c>
      <c r="C45" s="114"/>
      <c r="D45" s="117"/>
      <c r="E45" s="120" t="s">
        <v>2</v>
      </c>
    </row>
    <row r="46" spans="1:5" ht="12.75" x14ac:dyDescent="0.2">
      <c r="A46" s="114"/>
      <c r="B46" s="112" t="s">
        <v>1</v>
      </c>
      <c r="C46" s="114"/>
      <c r="D46" s="117"/>
      <c r="E46" s="120" t="s">
        <v>0</v>
      </c>
    </row>
    <row r="47" spans="1:5" x14ac:dyDescent="0.2">
      <c r="A47" s="121"/>
      <c r="B47" s="122"/>
      <c r="C47" s="121"/>
      <c r="D47" s="123"/>
      <c r="E47" s="124"/>
    </row>
    <row r="48" spans="1:5" x14ac:dyDescent="0.2">
      <c r="A48" s="121"/>
      <c r="B48" s="122"/>
      <c r="C48" s="121"/>
      <c r="D48" s="123"/>
      <c r="E48" s="124"/>
    </row>
    <row r="49" spans="1:5" x14ac:dyDescent="0.2">
      <c r="A49" s="121"/>
      <c r="B49" s="122"/>
      <c r="C49" s="121"/>
      <c r="D49" s="123"/>
      <c r="E49" s="124"/>
    </row>
    <row r="50" spans="1:5" x14ac:dyDescent="0.2">
      <c r="A50" s="121"/>
      <c r="B50" s="125"/>
      <c r="C50" s="121"/>
      <c r="D50" s="123"/>
      <c r="E50" s="124"/>
    </row>
    <row r="51" spans="1:5" x14ac:dyDescent="0.2">
      <c r="A51" s="121"/>
      <c r="B51" s="125"/>
      <c r="C51" s="121"/>
      <c r="D51" s="123"/>
      <c r="E51" s="124"/>
    </row>
    <row r="52" spans="1:5" x14ac:dyDescent="0.2">
      <c r="A52" s="121"/>
      <c r="B52" s="125"/>
      <c r="C52" s="121"/>
      <c r="D52" s="123"/>
      <c r="E52" s="124"/>
    </row>
    <row r="53" spans="1:5" x14ac:dyDescent="0.2">
      <c r="A53" s="121"/>
      <c r="B53" s="125"/>
      <c r="C53" s="121"/>
      <c r="D53" s="123"/>
      <c r="E53" s="124"/>
    </row>
    <row r="54" spans="1:5" x14ac:dyDescent="0.2">
      <c r="A54" s="121"/>
      <c r="B54" s="125"/>
      <c r="C54" s="121"/>
      <c r="D54" s="123"/>
      <c r="E54" s="124"/>
    </row>
    <row r="55" spans="1:5" x14ac:dyDescent="0.2">
      <c r="A55" s="121"/>
      <c r="B55" s="125"/>
      <c r="C55" s="121"/>
      <c r="D55" s="123"/>
      <c r="E55" s="124"/>
    </row>
    <row r="56" spans="1:5" x14ac:dyDescent="0.2">
      <c r="A56" s="121"/>
      <c r="B56" s="125"/>
      <c r="C56" s="121"/>
      <c r="D56" s="123"/>
      <c r="E56" s="124"/>
    </row>
    <row r="57" spans="1:5" x14ac:dyDescent="0.2">
      <c r="A57" s="121"/>
      <c r="B57" s="122"/>
      <c r="C57" s="121"/>
      <c r="D57" s="123"/>
      <c r="E57" s="124"/>
    </row>
    <row r="58" spans="1:5" x14ac:dyDescent="0.2">
      <c r="A58" s="121"/>
      <c r="B58" s="122"/>
      <c r="C58" s="121"/>
      <c r="D58" s="123"/>
      <c r="E58" s="124"/>
    </row>
    <row r="59" spans="1:5" ht="15" x14ac:dyDescent="0.25">
      <c r="A59" s="121"/>
      <c r="B59" s="126"/>
      <c r="C59" s="121"/>
      <c r="D59" s="123"/>
      <c r="E59" s="124"/>
    </row>
    <row r="60" spans="1:5" x14ac:dyDescent="0.2">
      <c r="A60" s="121"/>
      <c r="B60" s="125"/>
      <c r="C60" s="121"/>
      <c r="D60" s="123"/>
      <c r="E60" s="124"/>
    </row>
    <row r="61" spans="1:5" ht="15" x14ac:dyDescent="0.25">
      <c r="A61" s="127"/>
      <c r="B61" s="127"/>
      <c r="C61" s="121"/>
      <c r="D61" s="123"/>
      <c r="E61" s="124"/>
    </row>
    <row r="62" spans="1:5" x14ac:dyDescent="0.2">
      <c r="A62" s="121"/>
      <c r="B62" s="125"/>
      <c r="C62" s="121"/>
      <c r="D62" s="123"/>
      <c r="E62" s="124"/>
    </row>
    <row r="63" spans="1:5" x14ac:dyDescent="0.2">
      <c r="A63" s="121"/>
      <c r="B63" s="125"/>
      <c r="C63" s="121"/>
      <c r="D63" s="123"/>
      <c r="E63" s="124"/>
    </row>
    <row r="64" spans="1:5" x14ac:dyDescent="0.2">
      <c r="A64" s="121"/>
      <c r="B64" s="125"/>
      <c r="C64" s="121"/>
      <c r="D64" s="123"/>
      <c r="E64" s="124"/>
    </row>
    <row r="65" spans="1:5" x14ac:dyDescent="0.2">
      <c r="A65" s="121"/>
      <c r="B65" s="125"/>
      <c r="C65" s="121"/>
      <c r="D65" s="123"/>
      <c r="E65" s="124"/>
    </row>
    <row r="66" spans="1:5" x14ac:dyDescent="0.2">
      <c r="A66" s="121"/>
      <c r="B66" s="122"/>
      <c r="C66" s="121"/>
      <c r="D66" s="123"/>
      <c r="E66" s="124"/>
    </row>
    <row r="67" spans="1:5" x14ac:dyDescent="0.2">
      <c r="A67" s="121"/>
      <c r="B67" s="122"/>
      <c r="C67" s="121"/>
      <c r="D67" s="123"/>
      <c r="E67" s="124"/>
    </row>
    <row r="68" spans="1:5" ht="15" x14ac:dyDescent="0.25">
      <c r="A68" s="121"/>
      <c r="B68" s="126"/>
      <c r="C68" s="121"/>
      <c r="D68" s="123"/>
      <c r="E68" s="124"/>
    </row>
    <row r="69" spans="1:5" x14ac:dyDescent="0.2">
      <c r="A69" s="121"/>
      <c r="B69" s="125"/>
      <c r="C69" s="121"/>
      <c r="D69" s="123"/>
      <c r="E69" s="124"/>
    </row>
    <row r="70" spans="1:5" ht="15" x14ac:dyDescent="0.25">
      <c r="A70" s="127"/>
      <c r="B70" s="127"/>
      <c r="C70" s="121"/>
      <c r="D70" s="123"/>
      <c r="E70" s="124"/>
    </row>
    <row r="71" spans="1:5" x14ac:dyDescent="0.2">
      <c r="A71" s="121"/>
      <c r="B71" s="125"/>
      <c r="C71" s="121"/>
      <c r="D71" s="123"/>
      <c r="E71" s="124"/>
    </row>
    <row r="72" spans="1:5" x14ac:dyDescent="0.2">
      <c r="A72" s="121"/>
      <c r="B72" s="125"/>
      <c r="C72" s="121"/>
      <c r="D72" s="123"/>
      <c r="E72" s="124"/>
    </row>
    <row r="73" spans="1:5" x14ac:dyDescent="0.2">
      <c r="A73" s="121"/>
      <c r="B73" s="122"/>
      <c r="C73" s="121"/>
      <c r="D73" s="123"/>
      <c r="E73" s="124"/>
    </row>
    <row r="74" spans="1:5" x14ac:dyDescent="0.2">
      <c r="A74" s="121"/>
      <c r="B74" s="122"/>
      <c r="C74" s="121"/>
      <c r="D74" s="123"/>
      <c r="E74" s="124"/>
    </row>
    <row r="75" spans="1:5" x14ac:dyDescent="0.2">
      <c r="A75" s="121"/>
      <c r="B75" s="122"/>
      <c r="C75" s="121"/>
      <c r="D75" s="123"/>
      <c r="E75" s="124"/>
    </row>
    <row r="76" spans="1:5" x14ac:dyDescent="0.2">
      <c r="A76" s="121"/>
      <c r="B76" s="122"/>
      <c r="C76" s="121"/>
      <c r="D76" s="123"/>
      <c r="E76" s="124"/>
    </row>
    <row r="77" spans="1:5" ht="15" x14ac:dyDescent="0.25">
      <c r="A77" s="121"/>
      <c r="B77" s="126"/>
      <c r="C77" s="121"/>
      <c r="D77" s="123"/>
      <c r="E77" s="124"/>
    </row>
    <row r="78" spans="1:5" x14ac:dyDescent="0.2">
      <c r="A78" s="121"/>
      <c r="B78" s="125"/>
      <c r="C78" s="121"/>
      <c r="D78" s="123"/>
      <c r="E78" s="124"/>
    </row>
    <row r="79" spans="1:5" ht="15" x14ac:dyDescent="0.25">
      <c r="A79" s="127"/>
      <c r="B79" s="127"/>
      <c r="C79" s="121"/>
      <c r="D79" s="123"/>
      <c r="E79" s="124"/>
    </row>
    <row r="80" spans="1:5" x14ac:dyDescent="0.2">
      <c r="A80" s="121"/>
      <c r="B80" s="125"/>
      <c r="C80" s="121"/>
      <c r="D80" s="123"/>
      <c r="E80" s="124"/>
    </row>
    <row r="81" spans="1:5" ht="15" x14ac:dyDescent="0.25">
      <c r="A81" s="121"/>
      <c r="B81" s="126"/>
      <c r="C81" s="121"/>
      <c r="D81" s="123"/>
      <c r="E81" s="124"/>
    </row>
    <row r="82" spans="1:5" x14ac:dyDescent="0.2">
      <c r="A82" s="121"/>
      <c r="B82" s="125"/>
      <c r="C82" s="121"/>
      <c r="D82" s="123"/>
      <c r="E82" s="124"/>
    </row>
    <row r="83" spans="1:5" ht="15" x14ac:dyDescent="0.25">
      <c r="A83" s="127"/>
      <c r="B83" s="128"/>
      <c r="C83" s="121"/>
      <c r="D83" s="123"/>
      <c r="E83" s="124"/>
    </row>
    <row r="84" spans="1:5" x14ac:dyDescent="0.2">
      <c r="C84" s="130"/>
      <c r="D84" s="131"/>
    </row>
  </sheetData>
  <mergeCells count="6">
    <mergeCell ref="A42:B42"/>
    <mergeCell ref="A1:E1"/>
    <mergeCell ref="A2:E2"/>
    <mergeCell ref="B3:E3"/>
    <mergeCell ref="B4:E4"/>
    <mergeCell ref="A5:E5"/>
  </mergeCells>
  <pageMargins left="0.19685039370078741" right="0.19685039370078741" top="0.78740157480314965" bottom="0.78740157480314965"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1"/>
  <sheetViews>
    <sheetView view="pageBreakPreview" zoomScaleNormal="85" zoomScaleSheetLayoutView="100" workbookViewId="0">
      <selection activeCell="J57" sqref="J57:K57"/>
    </sheetView>
  </sheetViews>
  <sheetFormatPr defaultRowHeight="12" x14ac:dyDescent="0.25"/>
  <cols>
    <col min="1" max="1" width="7.85546875" style="135" bestFit="1" customWidth="1"/>
    <col min="2" max="2" width="18.42578125" style="135" customWidth="1"/>
    <col min="3" max="3" width="4.85546875" style="135" bestFit="1" customWidth="1"/>
    <col min="4" max="4" width="8.5703125" style="135" customWidth="1"/>
    <col min="5" max="5" width="15.85546875" style="135" customWidth="1"/>
    <col min="6" max="6" width="12.28515625" style="135" bestFit="1" customWidth="1"/>
    <col min="7" max="7" width="12.7109375" style="135" customWidth="1"/>
    <col min="8" max="8" width="13.5703125" style="135" bestFit="1" customWidth="1"/>
    <col min="9" max="9" width="14" style="135" bestFit="1" customWidth="1"/>
    <col min="10" max="10" width="12" style="135" bestFit="1" customWidth="1"/>
    <col min="11" max="11" width="6.7109375" style="135" customWidth="1"/>
    <col min="12" max="12" width="2.7109375" style="135" customWidth="1"/>
    <col min="13" max="16384" width="9.140625" style="135"/>
  </cols>
  <sheetData>
    <row r="1" spans="1:13" s="219" customFormat="1" ht="26.25" customHeight="1" x14ac:dyDescent="0.2">
      <c r="A1" s="474" t="s">
        <v>86</v>
      </c>
      <c r="B1" s="475"/>
      <c r="C1" s="475"/>
      <c r="D1" s="475"/>
      <c r="E1" s="475"/>
      <c r="F1" s="475"/>
      <c r="G1" s="475"/>
      <c r="H1" s="475"/>
      <c r="I1" s="475"/>
      <c r="J1" s="475"/>
      <c r="K1" s="475"/>
      <c r="L1" s="476"/>
    </row>
    <row r="2" spans="1:13" s="219" customFormat="1" ht="17.25" customHeight="1" x14ac:dyDescent="0.2">
      <c r="A2" s="477" t="s">
        <v>84</v>
      </c>
      <c r="B2" s="478"/>
      <c r="C2" s="478"/>
      <c r="D2" s="478"/>
      <c r="E2" s="478"/>
      <c r="F2" s="478"/>
      <c r="G2" s="478"/>
      <c r="H2" s="478"/>
      <c r="I2" s="478"/>
      <c r="J2" s="478"/>
      <c r="K2" s="478"/>
      <c r="L2" s="479"/>
    </row>
    <row r="3" spans="1:13" s="219" customFormat="1" ht="12.75" x14ac:dyDescent="0.2">
      <c r="A3" s="226"/>
      <c r="B3" s="480"/>
      <c r="C3" s="480"/>
      <c r="D3" s="480"/>
      <c r="E3" s="480"/>
      <c r="F3" s="480"/>
      <c r="G3" s="480"/>
      <c r="H3" s="480"/>
      <c r="I3" s="480"/>
      <c r="J3" s="480"/>
      <c r="K3" s="480"/>
      <c r="L3" s="481"/>
    </row>
    <row r="4" spans="1:13" s="219" customFormat="1" ht="12.75" x14ac:dyDescent="0.2">
      <c r="A4" s="225" t="s">
        <v>87</v>
      </c>
      <c r="B4" s="482" t="str">
        <f>[1]PLANILHA!B4</f>
        <v>RECAPEAMENTO DE TRECHO ASFÁLTICO AVENIDA TUFFY DAVID</v>
      </c>
      <c r="C4" s="482"/>
      <c r="D4" s="482"/>
      <c r="E4" s="482"/>
      <c r="F4" s="482"/>
      <c r="G4" s="482"/>
      <c r="H4" s="482"/>
      <c r="I4" s="482"/>
      <c r="J4" s="482"/>
      <c r="K4" s="482"/>
      <c r="L4" s="483"/>
    </row>
    <row r="5" spans="1:13" s="219" customFormat="1" ht="12.75" x14ac:dyDescent="0.2">
      <c r="A5" s="224" t="s">
        <v>88</v>
      </c>
      <c r="B5" s="484" t="str">
        <f>[1]PLANILHA!B5</f>
        <v>SEDE DE VARGEM ALTA</v>
      </c>
      <c r="C5" s="484"/>
      <c r="D5" s="484"/>
      <c r="E5" s="484"/>
      <c r="F5" s="484"/>
      <c r="G5" s="484"/>
      <c r="H5" s="484"/>
      <c r="I5" s="484"/>
      <c r="J5" s="484"/>
      <c r="K5" s="484"/>
      <c r="L5" s="485"/>
    </row>
    <row r="6" spans="1:13" s="219" customFormat="1" ht="12.75" x14ac:dyDescent="0.2">
      <c r="A6" s="223"/>
      <c r="B6" s="222"/>
      <c r="C6" s="222"/>
      <c r="D6" s="222"/>
      <c r="E6" s="222"/>
      <c r="F6" s="222"/>
      <c r="G6" s="222"/>
      <c r="H6" s="222"/>
      <c r="I6" s="222"/>
      <c r="J6" s="222"/>
      <c r="K6" s="222"/>
      <c r="L6" s="221"/>
      <c r="M6" s="220"/>
    </row>
    <row r="7" spans="1:13" s="216" customFormat="1" ht="18" x14ac:dyDescent="0.25">
      <c r="A7" s="218"/>
      <c r="B7" s="567"/>
      <c r="C7" s="567"/>
      <c r="D7" s="567"/>
      <c r="E7" s="567"/>
      <c r="F7" s="567"/>
      <c r="G7" s="567"/>
      <c r="H7" s="567"/>
      <c r="I7" s="567"/>
      <c r="J7" s="567"/>
      <c r="K7" s="567"/>
      <c r="L7" s="217"/>
    </row>
    <row r="8" spans="1:13" ht="12.75" thickBot="1" x14ac:dyDescent="0.3">
      <c r="A8" s="141"/>
      <c r="B8" s="215"/>
      <c r="C8" s="215"/>
      <c r="D8" s="215"/>
      <c r="E8" s="215"/>
      <c r="F8" s="215"/>
      <c r="G8" s="215"/>
      <c r="H8" s="215"/>
      <c r="I8" s="215"/>
      <c r="J8" s="215"/>
      <c r="K8" s="136"/>
      <c r="L8" s="140"/>
    </row>
    <row r="9" spans="1:13" ht="15" customHeight="1" x14ac:dyDescent="0.25">
      <c r="A9" s="141"/>
      <c r="B9" s="568" t="s">
        <v>187</v>
      </c>
      <c r="C9" s="403" t="s">
        <v>77</v>
      </c>
      <c r="D9" s="405" t="s">
        <v>76</v>
      </c>
      <c r="E9" s="576" t="s">
        <v>186</v>
      </c>
      <c r="F9" s="576"/>
      <c r="G9" s="577"/>
      <c r="H9" s="189"/>
      <c r="I9" s="570" t="s">
        <v>185</v>
      </c>
      <c r="J9" s="572" t="s">
        <v>103</v>
      </c>
      <c r="K9" s="573"/>
      <c r="L9" s="140"/>
    </row>
    <row r="10" spans="1:13" ht="61.5" customHeight="1" thickBot="1" x14ac:dyDescent="0.3">
      <c r="A10" s="141"/>
      <c r="B10" s="569"/>
      <c r="C10" s="157" t="s">
        <v>7</v>
      </c>
      <c r="D10" s="211">
        <v>40842</v>
      </c>
      <c r="E10" s="578"/>
      <c r="F10" s="578"/>
      <c r="G10" s="579"/>
      <c r="H10" s="189"/>
      <c r="I10" s="571"/>
      <c r="J10" s="574"/>
      <c r="K10" s="575"/>
      <c r="L10" s="140"/>
    </row>
    <row r="11" spans="1:13" ht="12.75" thickBot="1" x14ac:dyDescent="0.3">
      <c r="A11" s="141"/>
      <c r="B11" s="136"/>
      <c r="C11" s="136"/>
      <c r="D11" s="136"/>
      <c r="E11" s="136"/>
      <c r="F11" s="136"/>
      <c r="G11" s="136"/>
      <c r="H11" s="136"/>
      <c r="I11" s="136"/>
      <c r="J11" s="136"/>
      <c r="K11" s="136"/>
      <c r="L11" s="140"/>
    </row>
    <row r="12" spans="1:13" ht="21" customHeight="1" thickBot="1" x14ac:dyDescent="0.3">
      <c r="A12" s="141"/>
      <c r="B12" s="507" t="s">
        <v>184</v>
      </c>
      <c r="C12" s="508"/>
      <c r="D12" s="181" t="s">
        <v>132</v>
      </c>
      <c r="E12" s="180" t="s">
        <v>183</v>
      </c>
      <c r="F12" s="180" t="s">
        <v>182</v>
      </c>
      <c r="G12" s="180" t="s">
        <v>181</v>
      </c>
      <c r="H12" s="180" t="s">
        <v>180</v>
      </c>
      <c r="I12" s="180" t="s">
        <v>179</v>
      </c>
      <c r="J12" s="508" t="s">
        <v>162</v>
      </c>
      <c r="K12" s="526"/>
      <c r="L12" s="140"/>
    </row>
    <row r="13" spans="1:13" ht="37.5" customHeight="1" x14ac:dyDescent="0.25">
      <c r="A13" s="141"/>
      <c r="B13" s="527" t="s">
        <v>178</v>
      </c>
      <c r="C13" s="528"/>
      <c r="D13" s="214">
        <v>30041</v>
      </c>
      <c r="E13" s="214" t="s">
        <v>170</v>
      </c>
      <c r="F13" s="213" t="s">
        <v>177</v>
      </c>
      <c r="G13" s="213">
        <v>0.16</v>
      </c>
      <c r="H13" s="169">
        <v>197.82</v>
      </c>
      <c r="I13" s="213">
        <v>100.1</v>
      </c>
      <c r="J13" s="488">
        <f>(H13*F13+I13*G13)*E13</f>
        <v>182.18479999999997</v>
      </c>
      <c r="K13" s="489"/>
      <c r="L13" s="140"/>
    </row>
    <row r="14" spans="1:13" ht="34.5" customHeight="1" x14ac:dyDescent="0.25">
      <c r="A14" s="141"/>
      <c r="B14" s="499" t="s">
        <v>176</v>
      </c>
      <c r="C14" s="499"/>
      <c r="D14" s="162">
        <v>30032</v>
      </c>
      <c r="E14" s="162" t="s">
        <v>170</v>
      </c>
      <c r="F14" s="212">
        <v>0.96</v>
      </c>
      <c r="G14" s="212" t="s">
        <v>175</v>
      </c>
      <c r="H14" s="162">
        <v>175.45</v>
      </c>
      <c r="I14" s="212">
        <v>59</v>
      </c>
      <c r="J14" s="486">
        <f>(H14*F14+I14*G14)*E14</f>
        <v>170.792</v>
      </c>
      <c r="K14" s="487"/>
      <c r="L14" s="140"/>
    </row>
    <row r="15" spans="1:13" ht="39.75" customHeight="1" x14ac:dyDescent="0.25">
      <c r="A15" s="141"/>
      <c r="B15" s="499" t="s">
        <v>174</v>
      </c>
      <c r="C15" s="499"/>
      <c r="D15" s="162">
        <v>30035</v>
      </c>
      <c r="E15" s="162" t="s">
        <v>170</v>
      </c>
      <c r="F15" s="212">
        <v>0.3</v>
      </c>
      <c r="G15" s="212" t="s">
        <v>173</v>
      </c>
      <c r="H15" s="162">
        <v>98.09</v>
      </c>
      <c r="I15" s="212">
        <v>49.13</v>
      </c>
      <c r="J15" s="486">
        <f>(H15*F15+I15*G15)*E15</f>
        <v>63.817999999999998</v>
      </c>
      <c r="K15" s="487"/>
      <c r="L15" s="140"/>
    </row>
    <row r="16" spans="1:13" ht="49.5" customHeight="1" x14ac:dyDescent="0.25">
      <c r="A16" s="141"/>
      <c r="B16" s="499" t="s">
        <v>172</v>
      </c>
      <c r="C16" s="499"/>
      <c r="D16" s="162">
        <v>30030</v>
      </c>
      <c r="E16" s="162" t="s">
        <v>170</v>
      </c>
      <c r="F16" s="212" t="s">
        <v>169</v>
      </c>
      <c r="G16" s="212" t="s">
        <v>168</v>
      </c>
      <c r="H16" s="162">
        <v>117.24</v>
      </c>
      <c r="I16" s="212">
        <v>30.29</v>
      </c>
      <c r="J16" s="486">
        <f>(H16*F16+I16*G16)*E16</f>
        <v>81.590499999999992</v>
      </c>
      <c r="K16" s="487"/>
      <c r="L16" s="140"/>
    </row>
    <row r="17" spans="1:12" ht="47.25" customHeight="1" thickBot="1" x14ac:dyDescent="0.3">
      <c r="A17" s="141"/>
      <c r="B17" s="532" t="s">
        <v>171</v>
      </c>
      <c r="C17" s="533"/>
      <c r="D17" s="211">
        <v>30051</v>
      </c>
      <c r="E17" s="211" t="s">
        <v>170</v>
      </c>
      <c r="F17" s="210" t="s">
        <v>169</v>
      </c>
      <c r="G17" s="210" t="s">
        <v>168</v>
      </c>
      <c r="H17" s="157">
        <v>7.09</v>
      </c>
      <c r="I17" s="210">
        <v>4.4400000000000004</v>
      </c>
      <c r="J17" s="565">
        <f>(H17*F17+I17*G17)*E17</f>
        <v>6.0034999999999998</v>
      </c>
      <c r="K17" s="566"/>
      <c r="L17" s="140"/>
    </row>
    <row r="18" spans="1:12" ht="12.75" thickBot="1" x14ac:dyDescent="0.3">
      <c r="A18" s="141"/>
      <c r="B18" s="136"/>
      <c r="C18" s="136"/>
      <c r="D18" s="136"/>
      <c r="E18" s="136"/>
      <c r="F18" s="136"/>
      <c r="G18" s="136"/>
      <c r="H18" s="177" t="s">
        <v>167</v>
      </c>
      <c r="I18" s="496">
        <f>SUM(J13:J17)</f>
        <v>504.38879999999989</v>
      </c>
      <c r="J18" s="496"/>
      <c r="K18" s="497"/>
      <c r="L18" s="140"/>
    </row>
    <row r="19" spans="1:12" ht="12.75" thickBot="1" x14ac:dyDescent="0.3">
      <c r="A19" s="141"/>
      <c r="B19" s="136"/>
      <c r="C19" s="136"/>
      <c r="D19" s="136"/>
      <c r="E19" s="136"/>
      <c r="F19" s="136"/>
      <c r="G19" s="136"/>
      <c r="H19" s="136"/>
      <c r="I19" s="136"/>
      <c r="J19" s="136"/>
      <c r="K19" s="136"/>
      <c r="L19" s="140"/>
    </row>
    <row r="20" spans="1:12" ht="13.5" customHeight="1" thickBot="1" x14ac:dyDescent="0.3">
      <c r="A20" s="141"/>
      <c r="B20" s="534" t="s">
        <v>166</v>
      </c>
      <c r="C20" s="535"/>
      <c r="D20" s="537"/>
      <c r="E20" s="209" t="s">
        <v>132</v>
      </c>
      <c r="F20" s="209" t="s">
        <v>165</v>
      </c>
      <c r="G20" s="209" t="s">
        <v>164</v>
      </c>
      <c r="H20" s="208" t="s">
        <v>163</v>
      </c>
      <c r="I20" s="207" t="s">
        <v>137</v>
      </c>
      <c r="J20" s="494" t="s">
        <v>162</v>
      </c>
      <c r="K20" s="495"/>
      <c r="L20" s="140"/>
    </row>
    <row r="21" spans="1:12" ht="12.75" customHeight="1" x14ac:dyDescent="0.25">
      <c r="A21" s="141"/>
      <c r="B21" s="538" t="s">
        <v>161</v>
      </c>
      <c r="C21" s="539"/>
      <c r="D21" s="540"/>
      <c r="E21" s="183">
        <v>20063</v>
      </c>
      <c r="F21" s="206">
        <v>1.5727</v>
      </c>
      <c r="G21" s="205">
        <v>10.220000000000001</v>
      </c>
      <c r="H21" s="205">
        <v>26.3</v>
      </c>
      <c r="I21" s="204">
        <v>1</v>
      </c>
      <c r="J21" s="492">
        <f>I21*(G21+(F21*G21))</f>
        <v>26.292994</v>
      </c>
      <c r="K21" s="493"/>
      <c r="L21" s="140"/>
    </row>
    <row r="22" spans="1:12" x14ac:dyDescent="0.25">
      <c r="A22" s="141"/>
      <c r="B22" s="541" t="s">
        <v>160</v>
      </c>
      <c r="C22" s="542"/>
      <c r="D22" s="543"/>
      <c r="E22" s="163">
        <v>20156</v>
      </c>
      <c r="F22" s="203">
        <v>1.5727</v>
      </c>
      <c r="G22" s="202">
        <v>5.61</v>
      </c>
      <c r="H22" s="202">
        <v>14.43</v>
      </c>
      <c r="I22" s="201">
        <v>4</v>
      </c>
      <c r="J22" s="490">
        <f>I22*(G22+(F22*G22))</f>
        <v>57.73138800000001</v>
      </c>
      <c r="K22" s="491"/>
      <c r="L22" s="140"/>
    </row>
    <row r="23" spans="1:12" ht="13.5" customHeight="1" thickBot="1" x14ac:dyDescent="0.3">
      <c r="A23" s="141"/>
      <c r="B23" s="544" t="s">
        <v>159</v>
      </c>
      <c r="C23" s="545"/>
      <c r="D23" s="546"/>
      <c r="E23" s="154">
        <v>20002</v>
      </c>
      <c r="F23" s="200">
        <v>1.5727</v>
      </c>
      <c r="G23" s="199">
        <v>4.5199999999999996</v>
      </c>
      <c r="H23" s="199">
        <v>11.64</v>
      </c>
      <c r="I23" s="198">
        <v>8</v>
      </c>
      <c r="J23" s="505">
        <f>I23*(G23+(F23*G23))</f>
        <v>93.028831999999994</v>
      </c>
      <c r="K23" s="564"/>
      <c r="L23" s="140"/>
    </row>
    <row r="24" spans="1:12" ht="12.75" thickBot="1" x14ac:dyDescent="0.3">
      <c r="A24" s="141"/>
      <c r="B24" s="136"/>
      <c r="C24" s="136"/>
      <c r="D24" s="136"/>
      <c r="E24" s="136"/>
      <c r="F24" s="136"/>
      <c r="G24" s="136"/>
      <c r="H24" s="197" t="s">
        <v>158</v>
      </c>
      <c r="I24" s="496">
        <f>SUM(J21:J23)</f>
        <v>177.053214</v>
      </c>
      <c r="J24" s="496"/>
      <c r="K24" s="497"/>
      <c r="L24" s="140"/>
    </row>
    <row r="25" spans="1:12" ht="12.75" thickBot="1" x14ac:dyDescent="0.3">
      <c r="A25" s="141"/>
      <c r="B25" s="136"/>
      <c r="C25" s="136"/>
      <c r="D25" s="136"/>
      <c r="E25" s="136"/>
      <c r="F25" s="136"/>
      <c r="G25" s="136"/>
      <c r="H25" s="196"/>
      <c r="I25" s="195"/>
      <c r="J25" s="195"/>
      <c r="K25" s="136"/>
      <c r="L25" s="140"/>
    </row>
    <row r="26" spans="1:12" ht="26.25" customHeight="1" thickBot="1" x14ac:dyDescent="0.3">
      <c r="A26" s="141"/>
      <c r="B26" s="551" t="s">
        <v>157</v>
      </c>
      <c r="C26" s="552"/>
      <c r="D26" s="553"/>
      <c r="E26" s="194" t="s">
        <v>132</v>
      </c>
      <c r="F26" s="181" t="s">
        <v>156</v>
      </c>
      <c r="G26" s="181" t="s">
        <v>155</v>
      </c>
      <c r="H26" s="193" t="s">
        <v>154</v>
      </c>
      <c r="I26" s="181" t="s">
        <v>153</v>
      </c>
      <c r="J26" s="508" t="s">
        <v>136</v>
      </c>
      <c r="K26" s="526"/>
      <c r="L26" s="140"/>
    </row>
    <row r="27" spans="1:12" ht="12" customHeight="1" thickBot="1" x14ac:dyDescent="0.3">
      <c r="A27" s="141"/>
      <c r="B27" s="547" t="s">
        <v>152</v>
      </c>
      <c r="C27" s="548"/>
      <c r="D27" s="549"/>
      <c r="E27" s="179">
        <v>2000</v>
      </c>
      <c r="F27" s="192">
        <v>5</v>
      </c>
      <c r="G27" s="192" t="s">
        <v>151</v>
      </c>
      <c r="H27" s="191"/>
      <c r="I27" s="190"/>
      <c r="J27" s="562">
        <f>I24*(F27/100)</f>
        <v>8.8526606999999995</v>
      </c>
      <c r="K27" s="563"/>
      <c r="L27" s="140"/>
    </row>
    <row r="28" spans="1:12" ht="12.75" thickBot="1" x14ac:dyDescent="0.3">
      <c r="A28" s="141"/>
      <c r="B28" s="189"/>
      <c r="C28" s="189"/>
      <c r="D28" s="189"/>
      <c r="E28" s="189"/>
      <c r="F28" s="189"/>
      <c r="G28" s="189"/>
      <c r="H28" s="188" t="s">
        <v>141</v>
      </c>
      <c r="I28" s="561">
        <f>SUM(J27:J27)</f>
        <v>8.8526606999999995</v>
      </c>
      <c r="J28" s="515"/>
      <c r="K28" s="516"/>
      <c r="L28" s="140"/>
    </row>
    <row r="29" spans="1:12" ht="12.75" thickBot="1" x14ac:dyDescent="0.3">
      <c r="A29" s="141"/>
      <c r="B29" s="136"/>
      <c r="C29" s="136"/>
      <c r="D29" s="136"/>
      <c r="E29" s="136"/>
      <c r="F29" s="136"/>
      <c r="G29" s="136"/>
      <c r="H29" s="136"/>
      <c r="I29" s="136"/>
      <c r="J29" s="136"/>
      <c r="K29" s="136"/>
      <c r="L29" s="140"/>
    </row>
    <row r="30" spans="1:12" ht="12.75" thickBot="1" x14ac:dyDescent="0.3">
      <c r="A30" s="141"/>
      <c r="B30" s="534" t="s">
        <v>150</v>
      </c>
      <c r="C30" s="535"/>
      <c r="D30" s="535"/>
      <c r="E30" s="536"/>
      <c r="F30" s="556">
        <v>36</v>
      </c>
      <c r="G30" s="557"/>
      <c r="H30" s="136"/>
      <c r="I30" s="136"/>
      <c r="J30" s="136"/>
      <c r="K30" s="136"/>
      <c r="L30" s="140"/>
    </row>
    <row r="31" spans="1:12" ht="12.75" thickBot="1" x14ac:dyDescent="0.3">
      <c r="A31" s="141"/>
      <c r="B31" s="136"/>
      <c r="C31" s="136"/>
      <c r="D31" s="136"/>
      <c r="E31" s="136"/>
      <c r="F31" s="136"/>
      <c r="G31" s="136"/>
      <c r="H31" s="136"/>
      <c r="I31" s="136"/>
      <c r="J31" s="136"/>
      <c r="K31" s="136"/>
      <c r="L31" s="140"/>
    </row>
    <row r="32" spans="1:12" ht="12.75" thickBot="1" x14ac:dyDescent="0.3">
      <c r="A32" s="141"/>
      <c r="B32" s="558" t="s">
        <v>149</v>
      </c>
      <c r="C32" s="559"/>
      <c r="D32" s="559"/>
      <c r="E32" s="559"/>
      <c r="F32" s="559"/>
      <c r="G32" s="559"/>
      <c r="H32" s="469">
        <f>(I18+I28 + I24)/F30</f>
        <v>19.174852074999997</v>
      </c>
      <c r="I32" s="470"/>
      <c r="J32" s="470"/>
      <c r="K32" s="471"/>
      <c r="L32" s="140"/>
    </row>
    <row r="33" spans="1:13" x14ac:dyDescent="0.25">
      <c r="A33" s="141"/>
      <c r="B33" s="136"/>
      <c r="C33" s="136"/>
      <c r="D33" s="136"/>
      <c r="E33" s="136"/>
      <c r="F33" s="136"/>
      <c r="G33" s="136"/>
      <c r="H33" s="136"/>
      <c r="I33" s="136"/>
      <c r="J33" s="136"/>
      <c r="K33" s="136"/>
      <c r="L33" s="140"/>
    </row>
    <row r="34" spans="1:13" ht="12.75" thickBot="1" x14ac:dyDescent="0.3">
      <c r="A34" s="141"/>
      <c r="B34" s="136"/>
      <c r="C34" s="136"/>
      <c r="D34" s="136"/>
      <c r="E34" s="136"/>
      <c r="F34" s="136"/>
      <c r="G34" s="136"/>
      <c r="H34" s="136"/>
      <c r="I34" s="136"/>
      <c r="J34" s="136"/>
      <c r="K34" s="136"/>
      <c r="L34" s="140"/>
    </row>
    <row r="35" spans="1:13" s="184" customFormat="1" ht="12.75" thickBot="1" x14ac:dyDescent="0.3">
      <c r="A35" s="187"/>
      <c r="B35" s="534" t="s">
        <v>148</v>
      </c>
      <c r="C35" s="537"/>
      <c r="D35" s="186" t="s">
        <v>132</v>
      </c>
      <c r="E35" s="181" t="s">
        <v>139</v>
      </c>
      <c r="F35" s="560" t="s">
        <v>138</v>
      </c>
      <c r="G35" s="535"/>
      <c r="H35" s="508" t="s">
        <v>137</v>
      </c>
      <c r="I35" s="508"/>
      <c r="J35" s="508" t="s">
        <v>136</v>
      </c>
      <c r="K35" s="526"/>
      <c r="L35" s="185"/>
    </row>
    <row r="36" spans="1:13" ht="30" customHeight="1" x14ac:dyDescent="0.25">
      <c r="A36" s="141"/>
      <c r="B36" s="554" t="s">
        <v>147</v>
      </c>
      <c r="C36" s="555"/>
      <c r="D36" s="169">
        <v>10119</v>
      </c>
      <c r="E36" s="183" t="s">
        <v>142</v>
      </c>
      <c r="F36" s="503">
        <v>49.19</v>
      </c>
      <c r="G36" s="504"/>
      <c r="H36" s="503">
        <v>0.40889999999999999</v>
      </c>
      <c r="I36" s="503"/>
      <c r="J36" s="503">
        <f>H36*F36</f>
        <v>20.113790999999999</v>
      </c>
      <c r="K36" s="550"/>
      <c r="L36" s="140"/>
    </row>
    <row r="37" spans="1:13" x14ac:dyDescent="0.25">
      <c r="A37" s="141"/>
      <c r="B37" s="498" t="s">
        <v>146</v>
      </c>
      <c r="C37" s="499"/>
      <c r="D37" s="162">
        <v>10001</v>
      </c>
      <c r="E37" s="163" t="s">
        <v>112</v>
      </c>
      <c r="F37" s="530">
        <v>3016.56</v>
      </c>
      <c r="G37" s="531"/>
      <c r="H37" s="502">
        <v>0.06</v>
      </c>
      <c r="I37" s="502"/>
      <c r="J37" s="502">
        <f>H37*F37</f>
        <v>180.99359999999999</v>
      </c>
      <c r="K37" s="529"/>
      <c r="L37" s="140"/>
    </row>
    <row r="38" spans="1:13" x14ac:dyDescent="0.25">
      <c r="A38" s="141"/>
      <c r="B38" s="498" t="s">
        <v>145</v>
      </c>
      <c r="C38" s="499"/>
      <c r="D38" s="162">
        <v>10029</v>
      </c>
      <c r="E38" s="163" t="s">
        <v>144</v>
      </c>
      <c r="F38" s="502">
        <v>56.05</v>
      </c>
      <c r="G38" s="531"/>
      <c r="H38" s="502">
        <v>0.3</v>
      </c>
      <c r="I38" s="502"/>
      <c r="J38" s="502">
        <f>H38*F38</f>
        <v>16.814999999999998</v>
      </c>
      <c r="K38" s="529"/>
      <c r="L38" s="140"/>
    </row>
    <row r="39" spans="1:13" ht="12.75" thickBot="1" x14ac:dyDescent="0.3">
      <c r="A39" s="141"/>
      <c r="B39" s="500" t="s">
        <v>143</v>
      </c>
      <c r="C39" s="501"/>
      <c r="D39" s="157">
        <v>10120</v>
      </c>
      <c r="E39" s="154" t="s">
        <v>142</v>
      </c>
      <c r="F39" s="505">
        <v>30.6</v>
      </c>
      <c r="G39" s="506"/>
      <c r="H39" s="517">
        <v>0.21759999999999999</v>
      </c>
      <c r="I39" s="517"/>
      <c r="J39" s="517">
        <f>H39*F39</f>
        <v>6.6585599999999996</v>
      </c>
      <c r="K39" s="518"/>
      <c r="L39" s="140"/>
    </row>
    <row r="40" spans="1:13" ht="12.75" thickBot="1" x14ac:dyDescent="0.3">
      <c r="A40" s="141"/>
      <c r="B40" s="136"/>
      <c r="C40" s="136"/>
      <c r="D40" s="136"/>
      <c r="E40" s="136"/>
      <c r="F40" s="136"/>
      <c r="G40" s="136"/>
      <c r="H40" s="182" t="s">
        <v>141</v>
      </c>
      <c r="I40" s="515">
        <f>SUM(J36:J39)</f>
        <v>224.58095099999997</v>
      </c>
      <c r="J40" s="515"/>
      <c r="K40" s="516"/>
      <c r="L40" s="140"/>
    </row>
    <row r="41" spans="1:13" ht="12.75" thickBot="1" x14ac:dyDescent="0.3">
      <c r="A41" s="141"/>
      <c r="B41" s="136"/>
      <c r="C41" s="136"/>
      <c r="D41" s="136"/>
      <c r="E41" s="136"/>
      <c r="F41" s="136"/>
      <c r="G41" s="136"/>
      <c r="H41" s="136"/>
      <c r="I41" s="136"/>
      <c r="J41" s="136"/>
      <c r="K41" s="136"/>
      <c r="L41" s="140"/>
    </row>
    <row r="42" spans="1:13" ht="12.75" thickBot="1" x14ac:dyDescent="0.3">
      <c r="A42" s="141"/>
      <c r="B42" s="507" t="s">
        <v>140</v>
      </c>
      <c r="C42" s="508"/>
      <c r="D42" s="181" t="s">
        <v>132</v>
      </c>
      <c r="E42" s="180" t="s">
        <v>139</v>
      </c>
      <c r="F42" s="508" t="s">
        <v>138</v>
      </c>
      <c r="G42" s="508"/>
      <c r="H42" s="508" t="s">
        <v>137</v>
      </c>
      <c r="I42" s="508"/>
      <c r="J42" s="508" t="s">
        <v>136</v>
      </c>
      <c r="K42" s="526"/>
      <c r="L42" s="140"/>
    </row>
    <row r="43" spans="1:13" ht="63.75" customHeight="1" thickBot="1" x14ac:dyDescent="0.3">
      <c r="A43" s="141"/>
      <c r="B43" s="509" t="s">
        <v>135</v>
      </c>
      <c r="C43" s="510"/>
      <c r="D43" s="179">
        <v>40840</v>
      </c>
      <c r="E43" s="178" t="s">
        <v>103</v>
      </c>
      <c r="F43" s="511">
        <v>40.58</v>
      </c>
      <c r="G43" s="511"/>
      <c r="H43" s="512">
        <v>1</v>
      </c>
      <c r="I43" s="512"/>
      <c r="J43" s="511">
        <f>H43*F43</f>
        <v>40.58</v>
      </c>
      <c r="K43" s="521"/>
      <c r="L43" s="140"/>
    </row>
    <row r="44" spans="1:13" ht="13.5" customHeight="1" thickBot="1" x14ac:dyDescent="0.3">
      <c r="A44" s="141"/>
      <c r="B44" s="136"/>
      <c r="C44" s="136"/>
      <c r="D44" s="136"/>
      <c r="E44" s="136"/>
      <c r="F44" s="136"/>
      <c r="G44" s="136"/>
      <c r="H44" s="177" t="s">
        <v>110</v>
      </c>
      <c r="I44" s="496">
        <f>SUM(J43)</f>
        <v>40.58</v>
      </c>
      <c r="J44" s="496"/>
      <c r="K44" s="497"/>
      <c r="L44" s="140"/>
    </row>
    <row r="45" spans="1:13" x14ac:dyDescent="0.25">
      <c r="A45" s="141"/>
      <c r="B45" s="136"/>
      <c r="C45" s="136"/>
      <c r="D45" s="136"/>
      <c r="E45" s="136"/>
      <c r="F45" s="136"/>
      <c r="G45" s="136"/>
      <c r="H45" s="136"/>
      <c r="I45" s="136"/>
      <c r="J45" s="136"/>
      <c r="K45" s="136"/>
      <c r="L45" s="140"/>
    </row>
    <row r="46" spans="1:13" ht="12.75" thickBot="1" x14ac:dyDescent="0.3">
      <c r="A46" s="141"/>
      <c r="B46" s="136"/>
      <c r="C46" s="136"/>
      <c r="D46" s="136"/>
      <c r="E46" s="136"/>
      <c r="F46" s="136"/>
      <c r="G46" s="136"/>
      <c r="H46" s="136"/>
      <c r="I46" s="136"/>
      <c r="J46" s="136"/>
      <c r="K46" s="136"/>
      <c r="L46" s="140"/>
    </row>
    <row r="47" spans="1:13" ht="24.75" thickBot="1" x14ac:dyDescent="0.3">
      <c r="A47" s="141"/>
      <c r="B47" s="176" t="s">
        <v>134</v>
      </c>
      <c r="C47" s="175" t="s">
        <v>133</v>
      </c>
      <c r="D47" s="175" t="s">
        <v>132</v>
      </c>
      <c r="E47" s="175" t="s">
        <v>131</v>
      </c>
      <c r="F47" s="175" t="s">
        <v>130</v>
      </c>
      <c r="G47" s="175" t="s">
        <v>129</v>
      </c>
      <c r="H47" s="175" t="s">
        <v>128</v>
      </c>
      <c r="I47" s="175" t="s">
        <v>127</v>
      </c>
      <c r="J47" s="175" t="s">
        <v>126</v>
      </c>
      <c r="K47" s="174" t="s">
        <v>125</v>
      </c>
      <c r="L47" s="173"/>
    </row>
    <row r="48" spans="1:13" s="148" customFormat="1" ht="24" x14ac:dyDescent="0.2">
      <c r="A48" s="160"/>
      <c r="B48" s="172" t="s">
        <v>124</v>
      </c>
      <c r="C48" s="169" t="s">
        <v>112</v>
      </c>
      <c r="D48" s="169">
        <v>1028</v>
      </c>
      <c r="E48" s="169" t="s">
        <v>115</v>
      </c>
      <c r="F48" s="171">
        <v>35</v>
      </c>
      <c r="G48" s="170">
        <v>0</v>
      </c>
      <c r="H48" s="170">
        <v>2.8410000000000002</v>
      </c>
      <c r="I48" s="169">
        <f>0.665*F48+0.692*G48+H48</f>
        <v>26.116000000000003</v>
      </c>
      <c r="J48" s="169" t="s">
        <v>123</v>
      </c>
      <c r="K48" s="168">
        <f>J48*I48</f>
        <v>16.019554400000001</v>
      </c>
      <c r="L48" s="150"/>
      <c r="M48" s="149"/>
    </row>
    <row r="49" spans="1:13" s="148" customFormat="1" ht="24" x14ac:dyDescent="0.2">
      <c r="A49" s="160"/>
      <c r="B49" s="166" t="s">
        <v>122</v>
      </c>
      <c r="C49" s="162" t="s">
        <v>112</v>
      </c>
      <c r="D49" s="162">
        <v>1035</v>
      </c>
      <c r="E49" s="162" t="s">
        <v>121</v>
      </c>
      <c r="F49" s="165">
        <v>35</v>
      </c>
      <c r="G49" s="164">
        <v>0</v>
      </c>
      <c r="H49" s="163">
        <v>46.578000000000003</v>
      </c>
      <c r="I49" s="162">
        <f>0.458*F49+0.541*G49+H49</f>
        <v>62.608000000000004</v>
      </c>
      <c r="J49" s="162" t="s">
        <v>120</v>
      </c>
      <c r="K49" s="161">
        <f>J49*I49</f>
        <v>3.7564800000000003</v>
      </c>
      <c r="L49" s="150"/>
      <c r="M49" s="149"/>
    </row>
    <row r="50" spans="1:13" s="148" customFormat="1" ht="24" x14ac:dyDescent="0.2">
      <c r="A50" s="160"/>
      <c r="B50" s="166" t="s">
        <v>119</v>
      </c>
      <c r="C50" s="162" t="s">
        <v>112</v>
      </c>
      <c r="D50" s="162">
        <v>1507</v>
      </c>
      <c r="E50" s="162" t="s">
        <v>118</v>
      </c>
      <c r="F50" s="165">
        <v>35</v>
      </c>
      <c r="G50" s="164">
        <v>0</v>
      </c>
      <c r="H50" s="164">
        <v>0</v>
      </c>
      <c r="I50" s="165">
        <f>0.657*F50+0.683*G50+H50</f>
        <v>22.995000000000001</v>
      </c>
      <c r="J50" s="165" t="s">
        <v>117</v>
      </c>
      <c r="K50" s="167">
        <f>J50*I50</f>
        <v>6.8985000000000001E-3</v>
      </c>
      <c r="L50" s="150"/>
      <c r="M50" s="149"/>
    </row>
    <row r="51" spans="1:13" s="148" customFormat="1" ht="36" x14ac:dyDescent="0.2">
      <c r="A51" s="160"/>
      <c r="B51" s="166" t="s">
        <v>116</v>
      </c>
      <c r="C51" s="162" t="s">
        <v>112</v>
      </c>
      <c r="D51" s="162">
        <v>1029</v>
      </c>
      <c r="E51" s="162" t="s">
        <v>115</v>
      </c>
      <c r="F51" s="165">
        <v>35</v>
      </c>
      <c r="G51" s="164">
        <v>0</v>
      </c>
      <c r="H51" s="163">
        <v>2.8410000000000002</v>
      </c>
      <c r="I51" s="162">
        <f>0.665*F51+0.692*G51+H51</f>
        <v>26.116000000000003</v>
      </c>
      <c r="J51" s="162" t="s">
        <v>114</v>
      </c>
      <c r="K51" s="161">
        <f>J51*I51</f>
        <v>8.5242624000000013</v>
      </c>
      <c r="L51" s="150"/>
      <c r="M51" s="149"/>
    </row>
    <row r="52" spans="1:13" s="148" customFormat="1" ht="24.75" thickBot="1" x14ac:dyDescent="0.25">
      <c r="A52" s="160"/>
      <c r="B52" s="159" t="s">
        <v>113</v>
      </c>
      <c r="C52" s="157" t="s">
        <v>112</v>
      </c>
      <c r="D52" s="158">
        <v>60006</v>
      </c>
      <c r="E52" s="157" t="s">
        <v>111</v>
      </c>
      <c r="F52" s="156">
        <v>2</v>
      </c>
      <c r="G52" s="155">
        <v>0</v>
      </c>
      <c r="H52" s="154">
        <v>7.891</v>
      </c>
      <c r="I52" s="153">
        <f>1*F52+1.039*G52+H52</f>
        <v>9.891</v>
      </c>
      <c r="J52" s="152">
        <v>0.16800000000000001</v>
      </c>
      <c r="K52" s="151">
        <f>J52*I52</f>
        <v>1.6616880000000001</v>
      </c>
      <c r="L52" s="150"/>
      <c r="M52" s="149"/>
    </row>
    <row r="53" spans="1:13" ht="12.75" thickBot="1" x14ac:dyDescent="0.3">
      <c r="A53" s="141"/>
      <c r="B53" s="136"/>
      <c r="C53" s="136"/>
      <c r="D53" s="136"/>
      <c r="E53" s="136"/>
      <c r="F53" s="136"/>
      <c r="G53" s="136"/>
      <c r="H53" s="136"/>
      <c r="I53" s="147" t="s">
        <v>110</v>
      </c>
      <c r="J53" s="519">
        <f>SUM(K48:K52)</f>
        <v>29.968883300000002</v>
      </c>
      <c r="K53" s="520"/>
      <c r="L53" s="140"/>
    </row>
    <row r="54" spans="1:13" x14ac:dyDescent="0.25">
      <c r="A54" s="141"/>
      <c r="B54" s="136"/>
      <c r="C54" s="136"/>
      <c r="D54" s="136"/>
      <c r="E54" s="136"/>
      <c r="F54" s="136"/>
      <c r="G54" s="136"/>
      <c r="H54" s="136"/>
      <c r="I54" s="136"/>
      <c r="J54" s="136"/>
      <c r="K54" s="136"/>
      <c r="L54" s="140"/>
    </row>
    <row r="55" spans="1:13" ht="12.75" thickBot="1" x14ac:dyDescent="0.3">
      <c r="A55" s="141"/>
      <c r="B55" s="136"/>
      <c r="C55" s="136"/>
      <c r="D55" s="136"/>
      <c r="E55" s="136"/>
      <c r="F55" s="136"/>
      <c r="G55" s="136"/>
      <c r="H55" s="136"/>
      <c r="I55" s="136"/>
      <c r="J55" s="136"/>
      <c r="K55" s="136"/>
      <c r="L55" s="140"/>
    </row>
    <row r="56" spans="1:13" ht="12.75" customHeight="1" x14ac:dyDescent="0.25">
      <c r="A56" s="141"/>
      <c r="B56" s="142"/>
      <c r="C56" s="142"/>
      <c r="D56" s="142"/>
      <c r="E56" s="136"/>
      <c r="F56" s="142"/>
      <c r="G56" s="142"/>
      <c r="H56" s="146" t="s">
        <v>109</v>
      </c>
      <c r="I56" s="145"/>
      <c r="J56" s="472">
        <f>I40+H32+I44+J53</f>
        <v>314.30468637499996</v>
      </c>
      <c r="K56" s="473"/>
      <c r="L56" s="140"/>
    </row>
    <row r="57" spans="1:13" x14ac:dyDescent="0.25">
      <c r="A57" s="141"/>
      <c r="B57" s="142"/>
      <c r="C57" s="142"/>
      <c r="D57" s="142"/>
      <c r="E57" s="136"/>
      <c r="F57" s="142"/>
      <c r="G57" s="142"/>
      <c r="H57" s="144" t="s">
        <v>108</v>
      </c>
      <c r="I57" s="143">
        <v>0.23319999999999999</v>
      </c>
      <c r="J57" s="524">
        <f>J56*I57</f>
        <v>73.295852862649994</v>
      </c>
      <c r="K57" s="525"/>
      <c r="L57" s="140"/>
    </row>
    <row r="58" spans="1:13" ht="13.5" customHeight="1" thickBot="1" x14ac:dyDescent="0.3">
      <c r="A58" s="141"/>
      <c r="B58" s="142"/>
      <c r="C58" s="142"/>
      <c r="D58" s="142"/>
      <c r="E58" s="136"/>
      <c r="F58" s="142"/>
      <c r="G58" s="142"/>
      <c r="H58" s="522" t="s">
        <v>107</v>
      </c>
      <c r="I58" s="523"/>
      <c r="J58" s="513">
        <f>SUM(J56:K57)</f>
        <v>387.60053923764997</v>
      </c>
      <c r="K58" s="514"/>
      <c r="L58" s="140"/>
    </row>
    <row r="59" spans="1:13" x14ac:dyDescent="0.25">
      <c r="A59" s="141"/>
      <c r="B59" s="136"/>
      <c r="C59" s="136"/>
      <c r="D59" s="136"/>
      <c r="E59" s="136"/>
      <c r="F59" s="136"/>
      <c r="G59" s="136"/>
      <c r="H59" s="136"/>
      <c r="I59" s="136"/>
      <c r="J59" s="136"/>
      <c r="K59" s="136"/>
      <c r="L59" s="140"/>
    </row>
    <row r="60" spans="1:13" x14ac:dyDescent="0.25">
      <c r="A60" s="141"/>
      <c r="B60" s="136"/>
      <c r="C60" s="136"/>
      <c r="D60" s="136"/>
      <c r="E60" s="136"/>
      <c r="F60" s="136"/>
      <c r="G60" s="136"/>
      <c r="H60" s="136"/>
      <c r="I60" s="136"/>
      <c r="J60" s="136"/>
      <c r="K60" s="136"/>
      <c r="L60" s="140"/>
    </row>
    <row r="61" spans="1:13" ht="12.75" thickBot="1" x14ac:dyDescent="0.3">
      <c r="A61" s="139"/>
      <c r="B61" s="138"/>
      <c r="C61" s="138"/>
      <c r="D61" s="138"/>
      <c r="E61" s="138"/>
      <c r="F61" s="138"/>
      <c r="G61" s="138"/>
      <c r="H61" s="138"/>
      <c r="I61" s="138"/>
      <c r="J61" s="138"/>
      <c r="K61" s="138"/>
      <c r="L61" s="137"/>
    </row>
    <row r="62" spans="1:13" x14ac:dyDescent="0.25">
      <c r="A62" s="136"/>
      <c r="B62" s="136"/>
      <c r="C62" s="136"/>
      <c r="D62" s="136"/>
      <c r="E62" s="136"/>
      <c r="F62" s="136"/>
      <c r="G62" s="136"/>
      <c r="H62" s="136"/>
      <c r="I62" s="136"/>
      <c r="J62" s="136"/>
      <c r="K62" s="136"/>
      <c r="L62" s="136"/>
    </row>
    <row r="63" spans="1:13" x14ac:dyDescent="0.25">
      <c r="A63" s="136"/>
      <c r="B63" s="136"/>
      <c r="C63" s="136"/>
      <c r="D63" s="136"/>
      <c r="E63" s="136"/>
      <c r="F63" s="136"/>
      <c r="G63" s="136"/>
      <c r="H63" s="136"/>
      <c r="I63" s="136"/>
      <c r="J63" s="136"/>
      <c r="K63" s="136"/>
      <c r="L63" s="136"/>
    </row>
    <row r="64" spans="1:13" x14ac:dyDescent="0.25">
      <c r="A64" s="136"/>
      <c r="B64" s="136"/>
      <c r="C64" s="136"/>
      <c r="D64" s="136"/>
      <c r="E64" s="136"/>
      <c r="F64" s="136"/>
      <c r="G64" s="136"/>
      <c r="H64" s="136"/>
      <c r="I64" s="136"/>
      <c r="J64" s="136"/>
      <c r="K64" s="136"/>
      <c r="L64" s="136"/>
    </row>
    <row r="65" spans="1:12" x14ac:dyDescent="0.25">
      <c r="A65" s="136"/>
      <c r="B65" s="136"/>
      <c r="C65" s="136"/>
      <c r="D65" s="136"/>
      <c r="E65" s="136"/>
      <c r="F65" s="136"/>
      <c r="G65" s="136"/>
      <c r="H65" s="136"/>
      <c r="I65" s="136"/>
      <c r="J65" s="136"/>
      <c r="K65" s="136"/>
      <c r="L65" s="136"/>
    </row>
    <row r="66" spans="1:12" x14ac:dyDescent="0.25">
      <c r="A66" s="136"/>
      <c r="B66" s="136"/>
      <c r="C66" s="136"/>
      <c r="D66" s="136"/>
      <c r="E66" s="136"/>
      <c r="F66" s="136"/>
      <c r="G66" s="136"/>
      <c r="H66" s="136"/>
      <c r="I66" s="136"/>
      <c r="J66" s="136"/>
      <c r="K66" s="136"/>
      <c r="L66" s="136"/>
    </row>
    <row r="67" spans="1:12" x14ac:dyDescent="0.25">
      <c r="A67" s="136"/>
      <c r="B67" s="136"/>
      <c r="C67" s="136"/>
      <c r="D67" s="136"/>
      <c r="E67" s="136"/>
      <c r="F67" s="136"/>
      <c r="G67" s="136"/>
      <c r="H67" s="136"/>
      <c r="I67" s="136"/>
      <c r="J67" s="136"/>
      <c r="K67" s="136"/>
      <c r="L67" s="136"/>
    </row>
    <row r="68" spans="1:12" x14ac:dyDescent="0.25">
      <c r="A68" s="136"/>
      <c r="B68" s="136"/>
      <c r="C68" s="136"/>
      <c r="D68" s="136"/>
      <c r="E68" s="136"/>
      <c r="F68" s="136"/>
      <c r="G68" s="136"/>
      <c r="H68" s="136"/>
      <c r="I68" s="136"/>
      <c r="J68" s="136"/>
      <c r="K68" s="136"/>
      <c r="L68" s="136"/>
    </row>
    <row r="69" spans="1:12" x14ac:dyDescent="0.25">
      <c r="A69" s="136"/>
      <c r="B69" s="136"/>
      <c r="C69" s="136"/>
      <c r="D69" s="136"/>
      <c r="E69" s="136"/>
      <c r="F69" s="136"/>
      <c r="G69" s="136"/>
      <c r="H69" s="136"/>
      <c r="I69" s="136"/>
      <c r="J69" s="136"/>
      <c r="K69" s="136"/>
      <c r="L69" s="136"/>
    </row>
    <row r="70" spans="1:12" x14ac:dyDescent="0.25">
      <c r="A70" s="136"/>
      <c r="B70" s="136"/>
      <c r="C70" s="136"/>
      <c r="D70" s="136"/>
      <c r="E70" s="136"/>
      <c r="F70" s="136"/>
      <c r="G70" s="136"/>
      <c r="H70" s="136"/>
      <c r="I70" s="136"/>
      <c r="J70" s="136"/>
      <c r="K70" s="136"/>
      <c r="L70" s="136"/>
    </row>
    <row r="71" spans="1:12" x14ac:dyDescent="0.25">
      <c r="A71" s="136"/>
      <c r="B71" s="136"/>
      <c r="C71" s="136"/>
      <c r="D71" s="136"/>
      <c r="E71" s="136"/>
      <c r="F71" s="136"/>
      <c r="G71" s="136"/>
      <c r="H71" s="136"/>
      <c r="I71" s="136"/>
      <c r="J71" s="136"/>
      <c r="K71" s="136"/>
      <c r="L71" s="136"/>
    </row>
    <row r="72" spans="1:12" x14ac:dyDescent="0.25">
      <c r="A72" s="136"/>
      <c r="B72" s="136"/>
      <c r="C72" s="136"/>
      <c r="D72" s="136"/>
      <c r="E72" s="136"/>
      <c r="F72" s="136"/>
      <c r="G72" s="136"/>
      <c r="H72" s="136"/>
      <c r="I72" s="136"/>
      <c r="J72" s="136"/>
      <c r="K72" s="136"/>
      <c r="L72" s="136"/>
    </row>
    <row r="73" spans="1:12" x14ac:dyDescent="0.25">
      <c r="A73" s="136"/>
      <c r="B73" s="136"/>
      <c r="C73" s="136"/>
      <c r="D73" s="136"/>
      <c r="E73" s="136"/>
      <c r="F73" s="136"/>
      <c r="G73" s="136"/>
      <c r="H73" s="136"/>
      <c r="I73" s="136"/>
      <c r="J73" s="136"/>
      <c r="K73" s="136"/>
      <c r="L73" s="136"/>
    </row>
    <row r="74" spans="1:12" x14ac:dyDescent="0.25">
      <c r="A74" s="136"/>
      <c r="B74" s="136"/>
      <c r="C74" s="136"/>
      <c r="D74" s="136"/>
      <c r="E74" s="136"/>
      <c r="F74" s="136"/>
      <c r="G74" s="136"/>
      <c r="H74" s="136"/>
      <c r="I74" s="136"/>
      <c r="J74" s="136"/>
      <c r="K74" s="136"/>
      <c r="L74" s="136"/>
    </row>
    <row r="75" spans="1:12" x14ac:dyDescent="0.25">
      <c r="A75" s="136"/>
      <c r="B75" s="136"/>
      <c r="C75" s="136"/>
      <c r="D75" s="136"/>
      <c r="E75" s="136"/>
      <c r="F75" s="136"/>
      <c r="G75" s="136"/>
      <c r="H75" s="136"/>
      <c r="I75" s="136"/>
      <c r="J75" s="136"/>
      <c r="K75" s="136"/>
      <c r="L75" s="136"/>
    </row>
    <row r="76" spans="1:12" x14ac:dyDescent="0.25">
      <c r="A76" s="136"/>
      <c r="B76" s="136"/>
      <c r="C76" s="136"/>
      <c r="D76" s="136"/>
      <c r="E76" s="136"/>
      <c r="F76" s="136"/>
      <c r="G76" s="136"/>
      <c r="H76" s="136"/>
      <c r="I76" s="136"/>
      <c r="J76" s="136"/>
      <c r="K76" s="136"/>
      <c r="L76" s="136"/>
    </row>
    <row r="77" spans="1:12" x14ac:dyDescent="0.25">
      <c r="A77" s="136"/>
      <c r="B77" s="136"/>
      <c r="C77" s="136"/>
      <c r="D77" s="136"/>
      <c r="E77" s="136"/>
      <c r="F77" s="136"/>
      <c r="G77" s="136"/>
      <c r="H77" s="136"/>
      <c r="I77" s="136"/>
      <c r="J77" s="136"/>
      <c r="K77" s="136"/>
      <c r="L77" s="136"/>
    </row>
    <row r="78" spans="1:12" x14ac:dyDescent="0.25">
      <c r="A78" s="136"/>
      <c r="B78" s="136"/>
      <c r="C78" s="136"/>
      <c r="D78" s="136"/>
      <c r="E78" s="136"/>
      <c r="F78" s="136"/>
      <c r="G78" s="136"/>
      <c r="H78" s="136"/>
      <c r="I78" s="136"/>
      <c r="J78" s="136"/>
      <c r="K78" s="136"/>
      <c r="L78" s="136"/>
    </row>
    <row r="79" spans="1:12" x14ac:dyDescent="0.25">
      <c r="A79" s="136"/>
      <c r="B79" s="136"/>
      <c r="C79" s="136"/>
      <c r="D79" s="136"/>
      <c r="E79" s="136"/>
      <c r="F79" s="136"/>
      <c r="G79" s="136"/>
      <c r="H79" s="136"/>
      <c r="I79" s="136"/>
      <c r="J79" s="136"/>
      <c r="K79" s="136"/>
      <c r="L79" s="136"/>
    </row>
    <row r="80" spans="1:12" x14ac:dyDescent="0.25">
      <c r="A80" s="136"/>
      <c r="B80" s="136"/>
      <c r="C80" s="136"/>
      <c r="D80" s="136"/>
      <c r="E80" s="136"/>
      <c r="F80" s="136"/>
      <c r="G80" s="136"/>
      <c r="H80" s="136"/>
      <c r="I80" s="136"/>
      <c r="J80" s="136"/>
      <c r="K80" s="136"/>
      <c r="L80" s="136"/>
    </row>
    <row r="81" spans="1:12" x14ac:dyDescent="0.25">
      <c r="A81" s="136"/>
      <c r="B81" s="136"/>
      <c r="C81" s="136"/>
      <c r="D81" s="136"/>
      <c r="E81" s="136"/>
      <c r="F81" s="136"/>
      <c r="G81" s="136"/>
      <c r="H81" s="136"/>
      <c r="I81" s="136"/>
      <c r="J81" s="136"/>
      <c r="K81" s="136"/>
      <c r="L81" s="136"/>
    </row>
    <row r="82" spans="1:12" x14ac:dyDescent="0.25">
      <c r="A82" s="136"/>
      <c r="B82" s="136"/>
      <c r="C82" s="136"/>
      <c r="D82" s="136"/>
      <c r="E82" s="136"/>
      <c r="F82" s="136"/>
      <c r="G82" s="136"/>
      <c r="H82" s="136"/>
      <c r="I82" s="136"/>
      <c r="J82" s="136"/>
      <c r="K82" s="136"/>
      <c r="L82" s="136"/>
    </row>
    <row r="83" spans="1:12" x14ac:dyDescent="0.25">
      <c r="A83" s="136"/>
      <c r="B83" s="136"/>
      <c r="C83" s="136"/>
      <c r="D83" s="136"/>
      <c r="E83" s="136"/>
      <c r="F83" s="136"/>
      <c r="G83" s="136"/>
      <c r="H83" s="136"/>
      <c r="I83" s="136"/>
      <c r="J83" s="136"/>
      <c r="K83" s="136"/>
      <c r="L83" s="136"/>
    </row>
    <row r="84" spans="1:12" x14ac:dyDescent="0.25">
      <c r="A84" s="136"/>
      <c r="B84" s="136"/>
      <c r="C84" s="136"/>
      <c r="D84" s="136"/>
      <c r="E84" s="136"/>
      <c r="F84" s="136"/>
      <c r="G84" s="136"/>
      <c r="H84" s="136"/>
      <c r="I84" s="136"/>
      <c r="J84" s="136"/>
      <c r="K84" s="136"/>
      <c r="L84" s="136"/>
    </row>
    <row r="85" spans="1:12" x14ac:dyDescent="0.25">
      <c r="A85" s="136"/>
      <c r="B85" s="136"/>
      <c r="C85" s="136"/>
      <c r="D85" s="136"/>
      <c r="E85" s="136"/>
      <c r="F85" s="136"/>
      <c r="G85" s="136"/>
      <c r="H85" s="136"/>
      <c r="I85" s="136"/>
      <c r="J85" s="136"/>
      <c r="K85" s="136"/>
      <c r="L85" s="136"/>
    </row>
    <row r="86" spans="1:12" x14ac:dyDescent="0.25">
      <c r="A86" s="136"/>
      <c r="B86" s="136"/>
      <c r="C86" s="136"/>
      <c r="D86" s="136"/>
      <c r="E86" s="136"/>
      <c r="F86" s="136"/>
      <c r="G86" s="136"/>
      <c r="H86" s="136"/>
      <c r="I86" s="136"/>
      <c r="J86" s="136"/>
      <c r="K86" s="136"/>
      <c r="L86" s="136"/>
    </row>
    <row r="87" spans="1:12" x14ac:dyDescent="0.25">
      <c r="A87" s="136"/>
      <c r="B87" s="136"/>
      <c r="C87" s="136"/>
      <c r="D87" s="136"/>
      <c r="E87" s="136"/>
      <c r="F87" s="136"/>
      <c r="G87" s="136"/>
      <c r="H87" s="136"/>
      <c r="I87" s="136"/>
      <c r="J87" s="136"/>
      <c r="K87" s="136"/>
      <c r="L87" s="136"/>
    </row>
    <row r="88" spans="1:12" x14ac:dyDescent="0.25">
      <c r="A88" s="136"/>
      <c r="B88" s="136"/>
      <c r="C88" s="136"/>
      <c r="D88" s="136"/>
      <c r="E88" s="136"/>
      <c r="F88" s="136"/>
      <c r="G88" s="136"/>
      <c r="H88" s="136"/>
      <c r="I88" s="136"/>
      <c r="J88" s="136"/>
      <c r="K88" s="136"/>
      <c r="L88" s="136"/>
    </row>
    <row r="89" spans="1:12" x14ac:dyDescent="0.25">
      <c r="A89" s="136"/>
      <c r="B89" s="136"/>
      <c r="C89" s="136"/>
      <c r="D89" s="136"/>
      <c r="E89" s="136"/>
      <c r="F89" s="136"/>
      <c r="G89" s="136"/>
      <c r="H89" s="136"/>
      <c r="I89" s="136"/>
      <c r="J89" s="136"/>
      <c r="K89" s="136"/>
      <c r="L89" s="136"/>
    </row>
    <row r="90" spans="1:12" x14ac:dyDescent="0.25">
      <c r="A90" s="136"/>
      <c r="B90" s="136"/>
      <c r="C90" s="136"/>
      <c r="D90" s="136"/>
      <c r="E90" s="136"/>
      <c r="F90" s="136"/>
      <c r="G90" s="136"/>
      <c r="H90" s="136"/>
      <c r="I90" s="136"/>
      <c r="J90" s="136"/>
      <c r="K90" s="136"/>
      <c r="L90" s="136"/>
    </row>
    <row r="91" spans="1:12" x14ac:dyDescent="0.25">
      <c r="A91" s="136"/>
      <c r="B91" s="136"/>
      <c r="C91" s="136"/>
      <c r="D91" s="136"/>
      <c r="E91" s="136"/>
      <c r="F91" s="136"/>
      <c r="G91" s="136"/>
      <c r="H91" s="136"/>
      <c r="I91" s="136"/>
      <c r="J91" s="136"/>
      <c r="K91" s="136"/>
      <c r="L91" s="136"/>
    </row>
    <row r="92" spans="1:12" x14ac:dyDescent="0.25">
      <c r="A92" s="136"/>
      <c r="B92" s="136"/>
      <c r="C92" s="136"/>
      <c r="D92" s="136"/>
      <c r="E92" s="136"/>
      <c r="F92" s="136"/>
      <c r="G92" s="136"/>
      <c r="H92" s="136"/>
      <c r="I92" s="136"/>
      <c r="J92" s="136"/>
      <c r="K92" s="136"/>
      <c r="L92" s="136"/>
    </row>
    <row r="93" spans="1:12" x14ac:dyDescent="0.25">
      <c r="A93" s="136"/>
      <c r="B93" s="136"/>
      <c r="C93" s="136"/>
      <c r="D93" s="136"/>
      <c r="E93" s="136"/>
      <c r="F93" s="136"/>
      <c r="G93" s="136"/>
      <c r="H93" s="136"/>
      <c r="I93" s="136"/>
      <c r="J93" s="136"/>
      <c r="K93" s="136"/>
      <c r="L93" s="136"/>
    </row>
    <row r="94" spans="1:12" x14ac:dyDescent="0.25">
      <c r="A94" s="136"/>
      <c r="B94" s="136"/>
      <c r="C94" s="136"/>
      <c r="D94" s="136"/>
      <c r="E94" s="136"/>
      <c r="F94" s="136"/>
      <c r="G94" s="136"/>
      <c r="H94" s="136"/>
      <c r="I94" s="136"/>
      <c r="J94" s="136"/>
      <c r="K94" s="136"/>
      <c r="L94" s="136"/>
    </row>
    <row r="95" spans="1:12" x14ac:dyDescent="0.25">
      <c r="A95" s="136"/>
      <c r="B95" s="136"/>
      <c r="C95" s="136"/>
      <c r="D95" s="136"/>
      <c r="E95" s="136"/>
      <c r="F95" s="136"/>
      <c r="G95" s="136"/>
      <c r="H95" s="136"/>
      <c r="I95" s="136"/>
      <c r="J95" s="136"/>
      <c r="K95" s="136"/>
      <c r="L95" s="136"/>
    </row>
    <row r="96" spans="1:12" x14ac:dyDescent="0.25">
      <c r="A96" s="136"/>
      <c r="B96" s="136"/>
      <c r="C96" s="136"/>
      <c r="D96" s="136"/>
      <c r="E96" s="136"/>
      <c r="F96" s="136"/>
      <c r="G96" s="136"/>
      <c r="H96" s="136"/>
      <c r="I96" s="136"/>
      <c r="J96" s="136"/>
      <c r="K96" s="136"/>
      <c r="L96" s="136"/>
    </row>
    <row r="97" spans="1:12" x14ac:dyDescent="0.25">
      <c r="A97" s="136"/>
      <c r="B97" s="136"/>
      <c r="C97" s="136"/>
      <c r="D97" s="136"/>
      <c r="E97" s="136"/>
      <c r="F97" s="136"/>
      <c r="G97" s="136"/>
      <c r="H97" s="136"/>
      <c r="I97" s="136"/>
      <c r="J97" s="136"/>
      <c r="K97" s="136"/>
      <c r="L97" s="136"/>
    </row>
    <row r="98" spans="1:12" x14ac:dyDescent="0.25">
      <c r="A98" s="136"/>
      <c r="B98" s="136"/>
      <c r="C98" s="136"/>
      <c r="D98" s="136"/>
      <c r="E98" s="136"/>
      <c r="F98" s="136"/>
      <c r="G98" s="136"/>
      <c r="H98" s="136"/>
      <c r="I98" s="136"/>
      <c r="J98" s="136"/>
      <c r="K98" s="136"/>
      <c r="L98" s="136"/>
    </row>
    <row r="99" spans="1:12" x14ac:dyDescent="0.25">
      <c r="A99" s="136"/>
      <c r="B99" s="136"/>
      <c r="C99" s="136"/>
      <c r="D99" s="136"/>
      <c r="E99" s="136"/>
      <c r="F99" s="136"/>
      <c r="G99" s="136"/>
      <c r="H99" s="136"/>
      <c r="I99" s="136"/>
      <c r="J99" s="136"/>
      <c r="K99" s="136"/>
      <c r="L99" s="136"/>
    </row>
    <row r="100" spans="1:12" x14ac:dyDescent="0.25">
      <c r="A100" s="136"/>
      <c r="B100" s="136"/>
      <c r="C100" s="136"/>
      <c r="D100" s="136"/>
      <c r="E100" s="136"/>
      <c r="F100" s="136"/>
      <c r="G100" s="136"/>
      <c r="H100" s="136"/>
      <c r="I100" s="136"/>
      <c r="J100" s="136"/>
      <c r="K100" s="136"/>
      <c r="L100" s="136"/>
    </row>
    <row r="101" spans="1:12" x14ac:dyDescent="0.25">
      <c r="A101" s="136"/>
      <c r="B101" s="136"/>
      <c r="C101" s="136"/>
      <c r="D101" s="136"/>
      <c r="E101" s="136"/>
      <c r="F101" s="136"/>
      <c r="G101" s="136"/>
      <c r="H101" s="136"/>
      <c r="I101" s="136"/>
      <c r="J101" s="136"/>
      <c r="K101" s="136"/>
      <c r="L101" s="136"/>
    </row>
    <row r="102" spans="1:12" x14ac:dyDescent="0.25">
      <c r="A102" s="136"/>
      <c r="B102" s="136"/>
      <c r="C102" s="136"/>
      <c r="D102" s="136"/>
      <c r="E102" s="136"/>
      <c r="F102" s="136"/>
      <c r="G102" s="136"/>
      <c r="H102" s="136"/>
      <c r="I102" s="136"/>
      <c r="J102" s="136"/>
      <c r="K102" s="136"/>
      <c r="L102" s="136"/>
    </row>
    <row r="103" spans="1:12" x14ac:dyDescent="0.25">
      <c r="A103" s="136"/>
      <c r="B103" s="136"/>
      <c r="C103" s="136"/>
      <c r="D103" s="136"/>
      <c r="E103" s="136"/>
      <c r="F103" s="136"/>
      <c r="G103" s="136"/>
      <c r="H103" s="136"/>
      <c r="I103" s="136"/>
      <c r="J103" s="136"/>
      <c r="K103" s="136"/>
      <c r="L103" s="136"/>
    </row>
    <row r="104" spans="1:12" x14ac:dyDescent="0.25">
      <c r="A104" s="136"/>
      <c r="B104" s="136"/>
      <c r="C104" s="136"/>
      <c r="D104" s="136"/>
      <c r="E104" s="136"/>
      <c r="F104" s="136"/>
      <c r="G104" s="136"/>
      <c r="H104" s="136"/>
      <c r="I104" s="136"/>
      <c r="J104" s="136"/>
      <c r="K104" s="136"/>
      <c r="L104" s="136"/>
    </row>
    <row r="105" spans="1:12" x14ac:dyDescent="0.25">
      <c r="A105" s="136"/>
      <c r="B105" s="136"/>
      <c r="C105" s="136"/>
      <c r="D105" s="136"/>
      <c r="E105" s="136"/>
      <c r="F105" s="136"/>
      <c r="G105" s="136"/>
      <c r="H105" s="136"/>
      <c r="I105" s="136"/>
      <c r="J105" s="136"/>
      <c r="K105" s="136"/>
      <c r="L105" s="136"/>
    </row>
    <row r="106" spans="1:12" x14ac:dyDescent="0.25">
      <c r="A106" s="136"/>
      <c r="B106" s="136"/>
      <c r="C106" s="136"/>
      <c r="D106" s="136"/>
      <c r="E106" s="136"/>
      <c r="F106" s="136"/>
      <c r="G106" s="136"/>
      <c r="H106" s="136"/>
      <c r="I106" s="136"/>
      <c r="J106" s="136"/>
      <c r="K106" s="136"/>
      <c r="L106" s="136"/>
    </row>
    <row r="107" spans="1:12" x14ac:dyDescent="0.25">
      <c r="A107" s="136"/>
      <c r="B107" s="136"/>
      <c r="C107" s="136"/>
      <c r="D107" s="136"/>
      <c r="E107" s="136"/>
      <c r="F107" s="136"/>
      <c r="G107" s="136"/>
      <c r="H107" s="136"/>
      <c r="I107" s="136"/>
      <c r="J107" s="136"/>
      <c r="K107" s="136"/>
      <c r="L107" s="136"/>
    </row>
    <row r="108" spans="1:12" x14ac:dyDescent="0.25">
      <c r="A108" s="136"/>
      <c r="B108" s="136"/>
      <c r="C108" s="136"/>
      <c r="D108" s="136"/>
      <c r="E108" s="136"/>
      <c r="F108" s="136"/>
      <c r="G108" s="136"/>
      <c r="H108" s="136"/>
      <c r="I108" s="136"/>
      <c r="J108" s="136"/>
      <c r="K108" s="136"/>
      <c r="L108" s="136"/>
    </row>
    <row r="109" spans="1:12" x14ac:dyDescent="0.25">
      <c r="A109" s="136"/>
      <c r="B109" s="136"/>
      <c r="C109" s="136"/>
      <c r="D109" s="136"/>
      <c r="E109" s="136"/>
      <c r="F109" s="136"/>
      <c r="G109" s="136"/>
      <c r="H109" s="136"/>
      <c r="I109" s="136"/>
      <c r="J109" s="136"/>
      <c r="K109" s="136"/>
      <c r="L109" s="136"/>
    </row>
    <row r="110" spans="1:12" x14ac:dyDescent="0.25">
      <c r="A110" s="136"/>
      <c r="B110" s="136"/>
      <c r="C110" s="136"/>
      <c r="D110" s="136"/>
      <c r="E110" s="136"/>
      <c r="F110" s="136"/>
      <c r="G110" s="136"/>
      <c r="H110" s="136"/>
      <c r="I110" s="136"/>
      <c r="J110" s="136"/>
      <c r="K110" s="136"/>
      <c r="L110" s="136"/>
    </row>
    <row r="111" spans="1:12" x14ac:dyDescent="0.25">
      <c r="A111" s="136"/>
      <c r="B111" s="136"/>
      <c r="C111" s="136"/>
      <c r="D111" s="136"/>
      <c r="E111" s="136"/>
      <c r="F111" s="136"/>
      <c r="G111" s="136"/>
      <c r="H111" s="136"/>
      <c r="I111" s="136"/>
      <c r="J111" s="136"/>
      <c r="K111" s="136"/>
      <c r="L111" s="136"/>
    </row>
    <row r="112" spans="1:12" x14ac:dyDescent="0.25">
      <c r="A112" s="136"/>
      <c r="B112" s="136"/>
      <c r="C112" s="136"/>
      <c r="D112" s="136"/>
      <c r="E112" s="136"/>
      <c r="F112" s="136"/>
      <c r="G112" s="136"/>
      <c r="H112" s="136"/>
      <c r="I112" s="136"/>
      <c r="J112" s="136"/>
      <c r="K112" s="136"/>
      <c r="L112" s="136"/>
    </row>
    <row r="113" spans="1:12" x14ac:dyDescent="0.25">
      <c r="A113" s="136"/>
      <c r="B113" s="136"/>
      <c r="C113" s="136"/>
      <c r="D113" s="136"/>
      <c r="E113" s="136"/>
      <c r="F113" s="136"/>
      <c r="G113" s="136"/>
      <c r="H113" s="136"/>
      <c r="I113" s="136"/>
      <c r="J113" s="136"/>
      <c r="K113" s="136"/>
      <c r="L113" s="136"/>
    </row>
    <row r="114" spans="1:12" x14ac:dyDescent="0.25">
      <c r="A114" s="136"/>
      <c r="B114" s="136"/>
      <c r="C114" s="136"/>
      <c r="D114" s="136"/>
      <c r="E114" s="136"/>
      <c r="F114" s="136"/>
      <c r="G114" s="136"/>
      <c r="H114" s="136"/>
      <c r="I114" s="136"/>
      <c r="J114" s="136"/>
      <c r="K114" s="136"/>
      <c r="L114" s="136"/>
    </row>
    <row r="115" spans="1:12" x14ac:dyDescent="0.25">
      <c r="A115" s="136"/>
      <c r="B115" s="136"/>
      <c r="C115" s="136"/>
      <c r="D115" s="136"/>
      <c r="E115" s="136"/>
      <c r="F115" s="136"/>
      <c r="G115" s="136"/>
      <c r="H115" s="136"/>
      <c r="I115" s="136"/>
      <c r="J115" s="136"/>
      <c r="K115" s="136"/>
      <c r="L115" s="136"/>
    </row>
    <row r="116" spans="1:12" x14ac:dyDescent="0.25">
      <c r="A116" s="136"/>
      <c r="B116" s="136"/>
      <c r="C116" s="136"/>
      <c r="D116" s="136"/>
      <c r="E116" s="136"/>
      <c r="F116" s="136"/>
      <c r="G116" s="136"/>
      <c r="H116" s="136"/>
      <c r="I116" s="136"/>
      <c r="J116" s="136"/>
      <c r="K116" s="136"/>
      <c r="L116" s="136"/>
    </row>
    <row r="117" spans="1:12" x14ac:dyDescent="0.25">
      <c r="A117" s="136"/>
      <c r="B117" s="136"/>
      <c r="C117" s="136"/>
      <c r="D117" s="136"/>
      <c r="E117" s="136"/>
      <c r="F117" s="136"/>
      <c r="G117" s="136"/>
      <c r="H117" s="136"/>
      <c r="I117" s="136"/>
      <c r="J117" s="136"/>
      <c r="K117" s="136"/>
      <c r="L117" s="136"/>
    </row>
    <row r="118" spans="1:12" x14ac:dyDescent="0.25">
      <c r="A118" s="136"/>
      <c r="B118" s="136"/>
      <c r="C118" s="136"/>
      <c r="D118" s="136"/>
      <c r="E118" s="136"/>
      <c r="F118" s="136"/>
      <c r="G118" s="136"/>
      <c r="H118" s="136"/>
      <c r="I118" s="136"/>
      <c r="J118" s="136"/>
      <c r="K118" s="136"/>
      <c r="L118" s="136"/>
    </row>
    <row r="119" spans="1:12" x14ac:dyDescent="0.25">
      <c r="A119" s="136"/>
      <c r="B119" s="136"/>
      <c r="C119" s="136"/>
      <c r="D119" s="136"/>
      <c r="E119" s="136"/>
      <c r="F119" s="136"/>
      <c r="G119" s="136"/>
      <c r="H119" s="136"/>
      <c r="I119" s="136"/>
      <c r="J119" s="136"/>
      <c r="K119" s="136"/>
      <c r="L119" s="136"/>
    </row>
    <row r="120" spans="1:12" x14ac:dyDescent="0.25">
      <c r="A120" s="136"/>
      <c r="B120" s="136"/>
      <c r="C120" s="136"/>
      <c r="D120" s="136"/>
      <c r="E120" s="136"/>
      <c r="F120" s="136"/>
      <c r="G120" s="136"/>
      <c r="H120" s="136"/>
      <c r="I120" s="136"/>
      <c r="J120" s="136"/>
      <c r="K120" s="136"/>
      <c r="L120" s="136"/>
    </row>
    <row r="121" spans="1:12" x14ac:dyDescent="0.25">
      <c r="A121" s="136"/>
      <c r="B121" s="136"/>
      <c r="C121" s="136"/>
      <c r="D121" s="136"/>
      <c r="E121" s="136"/>
      <c r="F121" s="136"/>
      <c r="G121" s="136"/>
      <c r="H121" s="136"/>
      <c r="I121" s="136"/>
      <c r="J121" s="136"/>
      <c r="K121" s="136"/>
      <c r="L121" s="136"/>
    </row>
    <row r="122" spans="1:12" x14ac:dyDescent="0.25">
      <c r="A122" s="136"/>
      <c r="B122" s="136"/>
      <c r="C122" s="136"/>
      <c r="D122" s="136"/>
      <c r="E122" s="136"/>
      <c r="F122" s="136"/>
      <c r="G122" s="136"/>
      <c r="H122" s="136"/>
      <c r="I122" s="136"/>
      <c r="J122" s="136"/>
      <c r="K122" s="136"/>
      <c r="L122" s="136"/>
    </row>
    <row r="123" spans="1:12" x14ac:dyDescent="0.25">
      <c r="A123" s="136"/>
      <c r="B123" s="136"/>
      <c r="C123" s="136"/>
      <c r="D123" s="136"/>
      <c r="E123" s="136"/>
      <c r="F123" s="136"/>
      <c r="G123" s="136"/>
      <c r="H123" s="136"/>
      <c r="I123" s="136"/>
      <c r="J123" s="136"/>
      <c r="K123" s="136"/>
      <c r="L123" s="136"/>
    </row>
    <row r="124" spans="1:12" x14ac:dyDescent="0.25">
      <c r="A124" s="136"/>
      <c r="B124" s="136"/>
      <c r="C124" s="136"/>
      <c r="D124" s="136"/>
      <c r="E124" s="136"/>
      <c r="F124" s="136"/>
      <c r="G124" s="136"/>
      <c r="H124" s="136"/>
      <c r="I124" s="136"/>
      <c r="J124" s="136"/>
      <c r="K124" s="136"/>
      <c r="L124" s="136"/>
    </row>
    <row r="125" spans="1:12" x14ac:dyDescent="0.25">
      <c r="A125" s="136"/>
      <c r="B125" s="136"/>
      <c r="C125" s="136"/>
      <c r="D125" s="136"/>
      <c r="E125" s="136"/>
      <c r="F125" s="136"/>
      <c r="G125" s="136"/>
      <c r="H125" s="136"/>
      <c r="I125" s="136"/>
      <c r="J125" s="136"/>
      <c r="K125" s="136"/>
      <c r="L125" s="136"/>
    </row>
    <row r="126" spans="1:12" x14ac:dyDescent="0.25">
      <c r="A126" s="136"/>
      <c r="B126" s="136"/>
      <c r="C126" s="136"/>
      <c r="D126" s="136"/>
      <c r="E126" s="136"/>
      <c r="F126" s="136"/>
      <c r="G126" s="136"/>
      <c r="H126" s="136"/>
      <c r="I126" s="136"/>
      <c r="J126" s="136"/>
      <c r="K126" s="136"/>
      <c r="L126" s="136"/>
    </row>
    <row r="127" spans="1:12" x14ac:dyDescent="0.25">
      <c r="A127" s="136"/>
      <c r="B127" s="136"/>
      <c r="C127" s="136"/>
      <c r="D127" s="136"/>
      <c r="E127" s="136"/>
      <c r="F127" s="136"/>
      <c r="G127" s="136"/>
      <c r="H127" s="136"/>
      <c r="I127" s="136"/>
      <c r="J127" s="136"/>
      <c r="K127" s="136"/>
      <c r="L127" s="136"/>
    </row>
    <row r="128" spans="1:12" x14ac:dyDescent="0.25">
      <c r="A128" s="136"/>
      <c r="B128" s="136"/>
      <c r="C128" s="136"/>
      <c r="D128" s="136"/>
      <c r="E128" s="136"/>
      <c r="F128" s="136"/>
      <c r="G128" s="136"/>
      <c r="H128" s="136"/>
      <c r="I128" s="136"/>
      <c r="J128" s="136"/>
      <c r="K128" s="136"/>
      <c r="L128" s="136"/>
    </row>
    <row r="129" spans="1:12" x14ac:dyDescent="0.25">
      <c r="A129" s="136"/>
      <c r="B129" s="136"/>
      <c r="C129" s="136"/>
      <c r="D129" s="136"/>
      <c r="E129" s="136"/>
      <c r="F129" s="136"/>
      <c r="G129" s="136"/>
      <c r="H129" s="136"/>
      <c r="I129" s="136"/>
      <c r="J129" s="136"/>
      <c r="K129" s="136"/>
      <c r="L129" s="136"/>
    </row>
    <row r="130" spans="1:12" x14ac:dyDescent="0.25">
      <c r="A130" s="136"/>
      <c r="B130" s="136"/>
      <c r="C130" s="136"/>
      <c r="D130" s="136"/>
      <c r="E130" s="136"/>
      <c r="F130" s="136"/>
      <c r="G130" s="136"/>
      <c r="H130" s="136"/>
      <c r="I130" s="136"/>
      <c r="J130" s="136"/>
      <c r="K130" s="136"/>
      <c r="L130" s="136"/>
    </row>
    <row r="131" spans="1:12" x14ac:dyDescent="0.25">
      <c r="A131" s="136"/>
      <c r="B131" s="136"/>
      <c r="C131" s="136"/>
      <c r="D131" s="136"/>
      <c r="E131" s="136"/>
      <c r="F131" s="136"/>
      <c r="G131" s="136"/>
      <c r="H131" s="136"/>
      <c r="I131" s="136"/>
      <c r="J131" s="136"/>
      <c r="K131" s="136"/>
      <c r="L131" s="136"/>
    </row>
    <row r="132" spans="1:12" x14ac:dyDescent="0.25">
      <c r="A132" s="136"/>
      <c r="B132" s="136"/>
      <c r="C132" s="136"/>
      <c r="D132" s="136"/>
      <c r="E132" s="136"/>
      <c r="F132" s="136"/>
      <c r="G132" s="136"/>
      <c r="H132" s="136"/>
      <c r="I132" s="136"/>
      <c r="J132" s="136"/>
      <c r="K132" s="136"/>
      <c r="L132" s="136"/>
    </row>
    <row r="133" spans="1:12" x14ac:dyDescent="0.25">
      <c r="A133" s="136"/>
      <c r="B133" s="136"/>
      <c r="C133" s="136"/>
      <c r="D133" s="136"/>
      <c r="E133" s="136"/>
      <c r="F133" s="136"/>
      <c r="G133" s="136"/>
      <c r="H133" s="136"/>
      <c r="I133" s="136"/>
      <c r="J133" s="136"/>
      <c r="K133" s="136"/>
      <c r="L133" s="136"/>
    </row>
    <row r="134" spans="1:12" x14ac:dyDescent="0.25">
      <c r="A134" s="136"/>
      <c r="B134" s="136"/>
      <c r="C134" s="136"/>
      <c r="D134" s="136"/>
      <c r="E134" s="136"/>
      <c r="F134" s="136"/>
      <c r="G134" s="136"/>
      <c r="H134" s="136"/>
      <c r="I134" s="136"/>
      <c r="J134" s="136"/>
      <c r="K134" s="136"/>
      <c r="L134" s="136"/>
    </row>
    <row r="135" spans="1:12" x14ac:dyDescent="0.25">
      <c r="A135" s="136"/>
      <c r="B135" s="136"/>
      <c r="C135" s="136"/>
      <c r="D135" s="136"/>
      <c r="E135" s="136"/>
      <c r="F135" s="136"/>
      <c r="G135" s="136"/>
      <c r="H135" s="136"/>
      <c r="I135" s="136"/>
      <c r="J135" s="136"/>
      <c r="K135" s="136"/>
      <c r="L135" s="136"/>
    </row>
    <row r="136" spans="1:12" x14ac:dyDescent="0.25">
      <c r="A136" s="136"/>
      <c r="B136" s="136"/>
      <c r="C136" s="136"/>
      <c r="D136" s="136"/>
      <c r="E136" s="136"/>
      <c r="F136" s="136"/>
      <c r="G136" s="136"/>
      <c r="H136" s="136"/>
      <c r="I136" s="136"/>
      <c r="J136" s="136"/>
      <c r="K136" s="136"/>
      <c r="L136" s="136"/>
    </row>
    <row r="137" spans="1:12" x14ac:dyDescent="0.25">
      <c r="A137" s="136"/>
      <c r="B137" s="136"/>
      <c r="C137" s="136"/>
      <c r="D137" s="136"/>
      <c r="E137" s="136"/>
      <c r="F137" s="136"/>
      <c r="G137" s="136"/>
      <c r="H137" s="136"/>
      <c r="I137" s="136"/>
      <c r="J137" s="136"/>
      <c r="K137" s="136"/>
      <c r="L137" s="136"/>
    </row>
    <row r="138" spans="1:12" x14ac:dyDescent="0.25">
      <c r="A138" s="136"/>
      <c r="B138" s="136"/>
      <c r="C138" s="136"/>
      <c r="D138" s="136"/>
      <c r="E138" s="136"/>
      <c r="F138" s="136"/>
      <c r="G138" s="136"/>
      <c r="H138" s="136"/>
      <c r="I138" s="136"/>
      <c r="J138" s="136"/>
      <c r="K138" s="136"/>
      <c r="L138" s="136"/>
    </row>
    <row r="139" spans="1:12" x14ac:dyDescent="0.25">
      <c r="A139" s="136"/>
      <c r="B139" s="136"/>
      <c r="C139" s="136"/>
      <c r="D139" s="136"/>
      <c r="E139" s="136"/>
      <c r="F139" s="136"/>
      <c r="G139" s="136"/>
      <c r="H139" s="136"/>
      <c r="I139" s="136"/>
      <c r="J139" s="136"/>
      <c r="K139" s="136"/>
      <c r="L139" s="136"/>
    </row>
    <row r="140" spans="1:12" x14ac:dyDescent="0.25">
      <c r="A140" s="136"/>
      <c r="B140" s="136"/>
      <c r="C140" s="136"/>
      <c r="D140" s="136"/>
      <c r="E140" s="136"/>
      <c r="F140" s="136"/>
      <c r="G140" s="136"/>
      <c r="H140" s="136"/>
      <c r="I140" s="136"/>
      <c r="J140" s="136"/>
      <c r="K140" s="136"/>
      <c r="L140" s="136"/>
    </row>
    <row r="141" spans="1:12" x14ac:dyDescent="0.25">
      <c r="A141" s="136"/>
      <c r="B141" s="136"/>
      <c r="C141" s="136"/>
      <c r="D141" s="136"/>
      <c r="E141" s="136"/>
      <c r="F141" s="136"/>
      <c r="G141" s="136"/>
      <c r="H141" s="136"/>
      <c r="I141" s="136"/>
      <c r="J141" s="136"/>
      <c r="K141" s="136"/>
      <c r="L141" s="136"/>
    </row>
    <row r="142" spans="1:12" x14ac:dyDescent="0.25">
      <c r="A142" s="136"/>
      <c r="B142" s="136"/>
      <c r="C142" s="136"/>
      <c r="D142" s="136"/>
      <c r="E142" s="136"/>
      <c r="F142" s="136"/>
      <c r="G142" s="136"/>
      <c r="H142" s="136"/>
      <c r="I142" s="136"/>
      <c r="J142" s="136"/>
      <c r="K142" s="136"/>
      <c r="L142" s="136"/>
    </row>
    <row r="143" spans="1:12" x14ac:dyDescent="0.25">
      <c r="A143" s="136"/>
      <c r="B143" s="136"/>
      <c r="C143" s="136"/>
      <c r="D143" s="136"/>
      <c r="E143" s="136"/>
      <c r="F143" s="136"/>
      <c r="G143" s="136"/>
      <c r="H143" s="136"/>
      <c r="I143" s="136"/>
      <c r="J143" s="136"/>
      <c r="K143" s="136"/>
      <c r="L143" s="136"/>
    </row>
    <row r="144" spans="1:12" x14ac:dyDescent="0.25">
      <c r="A144" s="136"/>
      <c r="B144" s="136"/>
      <c r="C144" s="136"/>
      <c r="D144" s="136"/>
      <c r="E144" s="136"/>
      <c r="F144" s="136"/>
      <c r="G144" s="136"/>
      <c r="H144" s="136"/>
      <c r="I144" s="136"/>
      <c r="J144" s="136"/>
      <c r="K144" s="136"/>
      <c r="L144" s="136"/>
    </row>
    <row r="145" spans="1:12" x14ac:dyDescent="0.25">
      <c r="A145" s="136"/>
      <c r="B145" s="136"/>
      <c r="C145" s="136"/>
      <c r="D145" s="136"/>
      <c r="E145" s="136"/>
      <c r="F145" s="136"/>
      <c r="G145" s="136"/>
      <c r="H145" s="136"/>
      <c r="I145" s="136"/>
      <c r="J145" s="136"/>
      <c r="K145" s="136"/>
      <c r="L145" s="136"/>
    </row>
    <row r="146" spans="1:12" x14ac:dyDescent="0.25">
      <c r="A146" s="136"/>
      <c r="B146" s="136"/>
      <c r="C146" s="136"/>
      <c r="D146" s="136"/>
      <c r="E146" s="136"/>
      <c r="F146" s="136"/>
      <c r="G146" s="136"/>
      <c r="H146" s="136"/>
      <c r="I146" s="136"/>
      <c r="J146" s="136"/>
      <c r="K146" s="136"/>
      <c r="L146" s="136"/>
    </row>
    <row r="147" spans="1:12" x14ac:dyDescent="0.25">
      <c r="A147" s="136"/>
      <c r="B147" s="136"/>
      <c r="C147" s="136"/>
      <c r="D147" s="136"/>
      <c r="E147" s="136"/>
      <c r="F147" s="136"/>
      <c r="G147" s="136"/>
      <c r="H147" s="136"/>
      <c r="I147" s="136"/>
      <c r="J147" s="136"/>
      <c r="K147" s="136"/>
      <c r="L147" s="136"/>
    </row>
    <row r="148" spans="1:12" x14ac:dyDescent="0.25">
      <c r="A148" s="136"/>
      <c r="B148" s="136"/>
      <c r="C148" s="136"/>
      <c r="D148" s="136"/>
      <c r="E148" s="136"/>
      <c r="F148" s="136"/>
      <c r="G148" s="136"/>
      <c r="H148" s="136"/>
      <c r="I148" s="136"/>
      <c r="J148" s="136"/>
      <c r="K148" s="136"/>
      <c r="L148" s="136"/>
    </row>
    <row r="149" spans="1:12" x14ac:dyDescent="0.25">
      <c r="A149" s="136"/>
      <c r="B149" s="136"/>
      <c r="C149" s="136"/>
      <c r="D149" s="136"/>
      <c r="E149" s="136"/>
      <c r="F149" s="136"/>
      <c r="G149" s="136"/>
      <c r="H149" s="136"/>
      <c r="I149" s="136"/>
      <c r="J149" s="136"/>
      <c r="K149" s="136"/>
      <c r="L149" s="136"/>
    </row>
    <row r="150" spans="1:12" x14ac:dyDescent="0.25">
      <c r="A150" s="136"/>
      <c r="B150" s="136"/>
      <c r="C150" s="136"/>
      <c r="D150" s="136"/>
      <c r="E150" s="136"/>
      <c r="F150" s="136"/>
      <c r="G150" s="136"/>
      <c r="H150" s="136"/>
      <c r="I150" s="136"/>
      <c r="J150" s="136"/>
      <c r="K150" s="136"/>
      <c r="L150" s="136"/>
    </row>
    <row r="151" spans="1:12" x14ac:dyDescent="0.25">
      <c r="A151" s="136"/>
      <c r="B151" s="136"/>
      <c r="C151" s="136"/>
      <c r="D151" s="136"/>
      <c r="E151" s="136"/>
      <c r="F151" s="136"/>
      <c r="G151" s="136"/>
      <c r="H151" s="136"/>
      <c r="I151" s="136"/>
      <c r="J151" s="136"/>
      <c r="K151" s="136"/>
      <c r="L151" s="136"/>
    </row>
    <row r="152" spans="1:12" x14ac:dyDescent="0.25">
      <c r="A152" s="136"/>
      <c r="B152" s="136"/>
      <c r="C152" s="136"/>
      <c r="D152" s="136"/>
      <c r="E152" s="136"/>
      <c r="F152" s="136"/>
      <c r="G152" s="136"/>
      <c r="H152" s="136"/>
      <c r="I152" s="136"/>
      <c r="J152" s="136"/>
      <c r="K152" s="136"/>
      <c r="L152" s="136"/>
    </row>
    <row r="153" spans="1:12" x14ac:dyDescent="0.25">
      <c r="A153" s="136"/>
      <c r="B153" s="136"/>
      <c r="C153" s="136"/>
      <c r="D153" s="136"/>
      <c r="E153" s="136"/>
      <c r="F153" s="136"/>
      <c r="G153" s="136"/>
      <c r="H153" s="136"/>
      <c r="I153" s="136"/>
      <c r="J153" s="136"/>
      <c r="K153" s="136"/>
      <c r="L153" s="136"/>
    </row>
    <row r="154" spans="1:12" x14ac:dyDescent="0.25">
      <c r="A154" s="136"/>
      <c r="B154" s="136"/>
      <c r="C154" s="136"/>
      <c r="D154" s="136"/>
      <c r="E154" s="136"/>
      <c r="F154" s="136"/>
      <c r="G154" s="136"/>
      <c r="H154" s="136"/>
      <c r="I154" s="136"/>
      <c r="J154" s="136"/>
      <c r="K154" s="136"/>
      <c r="L154" s="136"/>
    </row>
    <row r="155" spans="1:12" x14ac:dyDescent="0.25">
      <c r="A155" s="136"/>
      <c r="B155" s="136"/>
      <c r="C155" s="136"/>
      <c r="D155" s="136"/>
      <c r="E155" s="136"/>
      <c r="F155" s="136"/>
      <c r="G155" s="136"/>
      <c r="H155" s="136"/>
      <c r="I155" s="136"/>
      <c r="J155" s="136"/>
      <c r="K155" s="136"/>
      <c r="L155" s="136"/>
    </row>
    <row r="156" spans="1:12" x14ac:dyDescent="0.25">
      <c r="A156" s="136"/>
      <c r="B156" s="136"/>
      <c r="C156" s="136"/>
      <c r="D156" s="136"/>
      <c r="E156" s="136"/>
      <c r="F156" s="136"/>
      <c r="G156" s="136"/>
      <c r="H156" s="136"/>
      <c r="I156" s="136"/>
      <c r="J156" s="136"/>
      <c r="K156" s="136"/>
      <c r="L156" s="136"/>
    </row>
    <row r="157" spans="1:12" x14ac:dyDescent="0.25">
      <c r="A157" s="136"/>
      <c r="B157" s="136"/>
      <c r="C157" s="136"/>
      <c r="D157" s="136"/>
      <c r="E157" s="136"/>
      <c r="F157" s="136"/>
      <c r="G157" s="136"/>
      <c r="H157" s="136"/>
      <c r="I157" s="136"/>
      <c r="J157" s="136"/>
      <c r="K157" s="136"/>
      <c r="L157" s="136"/>
    </row>
    <row r="158" spans="1:12" x14ac:dyDescent="0.25">
      <c r="A158" s="136"/>
      <c r="B158" s="136"/>
      <c r="C158" s="136"/>
      <c r="D158" s="136"/>
      <c r="E158" s="136"/>
      <c r="F158" s="136"/>
      <c r="G158" s="136"/>
      <c r="H158" s="136"/>
      <c r="I158" s="136"/>
      <c r="J158" s="136"/>
      <c r="K158" s="136"/>
      <c r="L158" s="136"/>
    </row>
    <row r="159" spans="1:12" x14ac:dyDescent="0.25">
      <c r="A159" s="136"/>
      <c r="B159" s="136"/>
      <c r="C159" s="136"/>
      <c r="D159" s="136"/>
      <c r="E159" s="136"/>
      <c r="F159" s="136"/>
      <c r="G159" s="136"/>
      <c r="H159" s="136"/>
      <c r="I159" s="136"/>
      <c r="J159" s="136"/>
      <c r="K159" s="136"/>
      <c r="L159" s="136"/>
    </row>
    <row r="160" spans="1:12" x14ac:dyDescent="0.25">
      <c r="A160" s="136"/>
      <c r="B160" s="136"/>
      <c r="C160" s="136"/>
      <c r="D160" s="136"/>
      <c r="E160" s="136"/>
      <c r="F160" s="136"/>
      <c r="G160" s="136"/>
      <c r="H160" s="136"/>
      <c r="I160" s="136"/>
      <c r="J160" s="136"/>
      <c r="K160" s="136"/>
      <c r="L160" s="136"/>
    </row>
    <row r="161" spans="1:12" x14ac:dyDescent="0.25">
      <c r="A161" s="136"/>
      <c r="B161" s="136"/>
      <c r="C161" s="136"/>
      <c r="D161" s="136"/>
      <c r="E161" s="136"/>
      <c r="F161" s="136"/>
      <c r="G161" s="136"/>
      <c r="H161" s="136"/>
      <c r="I161" s="136"/>
      <c r="J161" s="136"/>
      <c r="K161" s="136"/>
      <c r="L161" s="136"/>
    </row>
    <row r="162" spans="1:12" x14ac:dyDescent="0.25">
      <c r="A162" s="136"/>
      <c r="B162" s="136"/>
      <c r="C162" s="136"/>
      <c r="D162" s="136"/>
      <c r="E162" s="136"/>
      <c r="F162" s="136"/>
      <c r="G162" s="136"/>
      <c r="H162" s="136"/>
      <c r="I162" s="136"/>
      <c r="J162" s="136"/>
      <c r="K162" s="136"/>
      <c r="L162" s="136"/>
    </row>
    <row r="163" spans="1:12" x14ac:dyDescent="0.25">
      <c r="A163" s="136"/>
      <c r="B163" s="136"/>
      <c r="C163" s="136"/>
      <c r="D163" s="136"/>
      <c r="E163" s="136"/>
      <c r="F163" s="136"/>
      <c r="G163" s="136"/>
      <c r="H163" s="136"/>
      <c r="I163" s="136"/>
      <c r="J163" s="136"/>
      <c r="K163" s="136"/>
      <c r="L163" s="136"/>
    </row>
    <row r="164" spans="1:12" x14ac:dyDescent="0.25">
      <c r="A164" s="136"/>
      <c r="B164" s="136"/>
      <c r="C164" s="136"/>
      <c r="D164" s="136"/>
      <c r="E164" s="136"/>
      <c r="F164" s="136"/>
      <c r="G164" s="136"/>
      <c r="H164" s="136"/>
      <c r="I164" s="136"/>
      <c r="J164" s="136"/>
      <c r="K164" s="136"/>
      <c r="L164" s="136"/>
    </row>
    <row r="165" spans="1:12" x14ac:dyDescent="0.25">
      <c r="A165" s="136"/>
      <c r="B165" s="136"/>
      <c r="C165" s="136"/>
      <c r="D165" s="136"/>
      <c r="E165" s="136"/>
      <c r="F165" s="136"/>
      <c r="G165" s="136"/>
      <c r="H165" s="136"/>
      <c r="I165" s="136"/>
      <c r="J165" s="136"/>
      <c r="K165" s="136"/>
      <c r="L165" s="136"/>
    </row>
    <row r="166" spans="1:12" x14ac:dyDescent="0.25">
      <c r="A166" s="136"/>
      <c r="B166" s="136"/>
      <c r="C166" s="136"/>
      <c r="D166" s="136"/>
      <c r="E166" s="136"/>
      <c r="F166" s="136"/>
      <c r="G166" s="136"/>
      <c r="H166" s="136"/>
      <c r="I166" s="136"/>
      <c r="J166" s="136"/>
      <c r="K166" s="136"/>
      <c r="L166" s="136"/>
    </row>
    <row r="167" spans="1:12" x14ac:dyDescent="0.25">
      <c r="A167" s="136"/>
      <c r="B167" s="136"/>
      <c r="C167" s="136"/>
      <c r="D167" s="136"/>
      <c r="E167" s="136"/>
      <c r="F167" s="136"/>
      <c r="G167" s="136"/>
      <c r="H167" s="136"/>
      <c r="I167" s="136"/>
      <c r="J167" s="136"/>
      <c r="K167" s="136"/>
      <c r="L167" s="136"/>
    </row>
    <row r="168" spans="1:12" x14ac:dyDescent="0.25">
      <c r="A168" s="136"/>
      <c r="B168" s="136"/>
      <c r="C168" s="136"/>
      <c r="D168" s="136"/>
      <c r="E168" s="136"/>
      <c r="F168" s="136"/>
      <c r="G168" s="136"/>
      <c r="H168" s="136"/>
      <c r="I168" s="136"/>
      <c r="J168" s="136"/>
      <c r="K168" s="136"/>
      <c r="L168" s="136"/>
    </row>
    <row r="169" spans="1:12" x14ac:dyDescent="0.25">
      <c r="A169" s="136"/>
      <c r="B169" s="136"/>
      <c r="C169" s="136"/>
      <c r="D169" s="136"/>
      <c r="E169" s="136"/>
      <c r="F169" s="136"/>
      <c r="G169" s="136"/>
      <c r="H169" s="136"/>
      <c r="I169" s="136"/>
      <c r="J169" s="136"/>
      <c r="K169" s="136"/>
      <c r="L169" s="136"/>
    </row>
    <row r="170" spans="1:12" x14ac:dyDescent="0.25">
      <c r="A170" s="136"/>
      <c r="B170" s="136"/>
      <c r="C170" s="136"/>
      <c r="D170" s="136"/>
      <c r="E170" s="136"/>
      <c r="F170" s="136"/>
      <c r="G170" s="136"/>
      <c r="H170" s="136"/>
      <c r="I170" s="136"/>
      <c r="J170" s="136"/>
      <c r="K170" s="136"/>
      <c r="L170" s="136"/>
    </row>
    <row r="171" spans="1:12" x14ac:dyDescent="0.25">
      <c r="A171" s="136"/>
      <c r="B171" s="136"/>
      <c r="C171" s="136"/>
      <c r="D171" s="136"/>
      <c r="E171" s="136"/>
      <c r="F171" s="136"/>
      <c r="G171" s="136"/>
      <c r="H171" s="136"/>
      <c r="I171" s="136"/>
      <c r="J171" s="136"/>
      <c r="K171" s="136"/>
      <c r="L171" s="136"/>
    </row>
    <row r="172" spans="1:12" x14ac:dyDescent="0.25">
      <c r="A172" s="136"/>
      <c r="B172" s="136"/>
      <c r="C172" s="136"/>
      <c r="D172" s="136"/>
      <c r="E172" s="136"/>
      <c r="F172" s="136"/>
      <c r="G172" s="136"/>
      <c r="H172" s="136"/>
      <c r="I172" s="136"/>
      <c r="J172" s="136"/>
      <c r="K172" s="136"/>
      <c r="L172" s="136"/>
    </row>
    <row r="173" spans="1:12" x14ac:dyDescent="0.25">
      <c r="A173" s="136"/>
      <c r="B173" s="136"/>
      <c r="C173" s="136"/>
      <c r="D173" s="136"/>
      <c r="E173" s="136"/>
      <c r="F173" s="136"/>
      <c r="G173" s="136"/>
      <c r="H173" s="136"/>
      <c r="I173" s="136"/>
      <c r="J173" s="136"/>
      <c r="K173" s="136"/>
      <c r="L173" s="136"/>
    </row>
    <row r="174" spans="1:12" x14ac:dyDescent="0.25">
      <c r="A174" s="136"/>
      <c r="B174" s="136"/>
      <c r="C174" s="136"/>
      <c r="D174" s="136"/>
      <c r="E174" s="136"/>
      <c r="F174" s="136"/>
      <c r="G174" s="136"/>
      <c r="H174" s="136"/>
      <c r="I174" s="136"/>
      <c r="J174" s="136"/>
      <c r="K174" s="136"/>
      <c r="L174" s="136"/>
    </row>
    <row r="175" spans="1:12" x14ac:dyDescent="0.25">
      <c r="A175" s="136"/>
      <c r="B175" s="136"/>
      <c r="C175" s="136"/>
      <c r="D175" s="136"/>
      <c r="E175" s="136"/>
      <c r="F175" s="136"/>
      <c r="G175" s="136"/>
      <c r="H175" s="136"/>
      <c r="I175" s="136"/>
      <c r="J175" s="136"/>
      <c r="K175" s="136"/>
      <c r="L175" s="136"/>
    </row>
    <row r="176" spans="1:12" x14ac:dyDescent="0.25">
      <c r="A176" s="136"/>
      <c r="B176" s="136"/>
      <c r="C176" s="136"/>
      <c r="D176" s="136"/>
      <c r="E176" s="136"/>
      <c r="F176" s="136"/>
      <c r="G176" s="136"/>
      <c r="H176" s="136"/>
      <c r="I176" s="136"/>
      <c r="J176" s="136"/>
      <c r="K176" s="136"/>
      <c r="L176" s="136"/>
    </row>
    <row r="177" spans="1:12" x14ac:dyDescent="0.25">
      <c r="A177" s="136"/>
      <c r="B177" s="136"/>
      <c r="C177" s="136"/>
      <c r="D177" s="136"/>
      <c r="E177" s="136"/>
      <c r="F177" s="136"/>
      <c r="G177" s="136"/>
      <c r="H177" s="136"/>
      <c r="I177" s="136"/>
      <c r="J177" s="136"/>
      <c r="K177" s="136"/>
      <c r="L177" s="136"/>
    </row>
    <row r="178" spans="1:12" x14ac:dyDescent="0.25">
      <c r="A178" s="136"/>
      <c r="B178" s="136"/>
      <c r="C178" s="136"/>
      <c r="D178" s="136"/>
      <c r="E178" s="136"/>
      <c r="F178" s="136"/>
      <c r="G178" s="136"/>
      <c r="H178" s="136"/>
      <c r="I178" s="136"/>
      <c r="J178" s="136"/>
      <c r="K178" s="136"/>
      <c r="L178" s="136"/>
    </row>
    <row r="179" spans="1:12" x14ac:dyDescent="0.25">
      <c r="A179" s="136"/>
      <c r="B179" s="136"/>
      <c r="C179" s="136"/>
      <c r="D179" s="136"/>
      <c r="E179" s="136"/>
      <c r="F179" s="136"/>
      <c r="G179" s="136"/>
      <c r="H179" s="136"/>
      <c r="I179" s="136"/>
      <c r="J179" s="136"/>
      <c r="K179" s="136"/>
      <c r="L179" s="136"/>
    </row>
    <row r="180" spans="1:12" x14ac:dyDescent="0.25">
      <c r="A180" s="136"/>
      <c r="B180" s="136"/>
      <c r="C180" s="136"/>
      <c r="D180" s="136"/>
      <c r="E180" s="136"/>
      <c r="F180" s="136"/>
      <c r="G180" s="136"/>
      <c r="H180" s="136"/>
      <c r="I180" s="136"/>
      <c r="J180" s="136"/>
      <c r="K180" s="136"/>
      <c r="L180" s="136"/>
    </row>
    <row r="181" spans="1:12" x14ac:dyDescent="0.25">
      <c r="A181" s="136"/>
      <c r="B181" s="136"/>
      <c r="C181" s="136"/>
      <c r="D181" s="136"/>
      <c r="E181" s="136"/>
      <c r="F181" s="136"/>
      <c r="G181" s="136"/>
      <c r="H181" s="136"/>
      <c r="I181" s="136"/>
      <c r="J181" s="136"/>
      <c r="K181" s="136"/>
      <c r="L181" s="136"/>
    </row>
    <row r="182" spans="1:12" x14ac:dyDescent="0.25">
      <c r="A182" s="136"/>
      <c r="B182" s="136"/>
      <c r="C182" s="136"/>
      <c r="D182" s="136"/>
      <c r="E182" s="136"/>
      <c r="F182" s="136"/>
      <c r="G182" s="136"/>
      <c r="H182" s="136"/>
      <c r="I182" s="136"/>
      <c r="J182" s="136"/>
      <c r="K182" s="136"/>
      <c r="L182" s="136"/>
    </row>
    <row r="183" spans="1:12" x14ac:dyDescent="0.25">
      <c r="A183" s="136"/>
      <c r="B183" s="136"/>
      <c r="C183" s="136"/>
      <c r="D183" s="136"/>
      <c r="E183" s="136"/>
      <c r="F183" s="136"/>
      <c r="G183" s="136"/>
      <c r="H183" s="136"/>
      <c r="I183" s="136"/>
      <c r="J183" s="136"/>
      <c r="K183" s="136"/>
      <c r="L183" s="136"/>
    </row>
    <row r="184" spans="1:12" x14ac:dyDescent="0.25">
      <c r="A184" s="136"/>
      <c r="B184" s="136"/>
      <c r="C184" s="136"/>
      <c r="D184" s="136"/>
      <c r="E184" s="136"/>
      <c r="F184" s="136"/>
      <c r="G184" s="136"/>
      <c r="H184" s="136"/>
      <c r="I184" s="136"/>
      <c r="J184" s="136"/>
      <c r="K184" s="136"/>
      <c r="L184" s="136"/>
    </row>
    <row r="185" spans="1:12" x14ac:dyDescent="0.25">
      <c r="A185" s="136"/>
      <c r="B185" s="136"/>
      <c r="C185" s="136"/>
      <c r="D185" s="136"/>
      <c r="E185" s="136"/>
      <c r="F185" s="136"/>
      <c r="G185" s="136"/>
      <c r="H185" s="136"/>
      <c r="I185" s="136"/>
      <c r="J185" s="136"/>
      <c r="K185" s="136"/>
      <c r="L185" s="136"/>
    </row>
    <row r="186" spans="1:12" x14ac:dyDescent="0.25">
      <c r="A186" s="136"/>
      <c r="B186" s="136"/>
      <c r="C186" s="136"/>
      <c r="D186" s="136"/>
      <c r="E186" s="136"/>
      <c r="F186" s="136"/>
      <c r="G186" s="136"/>
      <c r="H186" s="136"/>
      <c r="I186" s="136"/>
      <c r="J186" s="136"/>
      <c r="K186" s="136"/>
      <c r="L186" s="136"/>
    </row>
    <row r="187" spans="1:12" x14ac:dyDescent="0.25">
      <c r="A187" s="136"/>
      <c r="B187" s="136"/>
      <c r="C187" s="136"/>
      <c r="D187" s="136"/>
      <c r="E187" s="136"/>
      <c r="F187" s="136"/>
      <c r="G187" s="136"/>
      <c r="H187" s="136"/>
      <c r="I187" s="136"/>
      <c r="J187" s="136"/>
      <c r="K187" s="136"/>
      <c r="L187" s="136"/>
    </row>
    <row r="188" spans="1:12" x14ac:dyDescent="0.25">
      <c r="A188" s="136"/>
      <c r="B188" s="136"/>
      <c r="C188" s="136"/>
      <c r="D188" s="136"/>
      <c r="E188" s="136"/>
      <c r="F188" s="136"/>
      <c r="G188" s="136"/>
      <c r="H188" s="136"/>
      <c r="I188" s="136"/>
      <c r="J188" s="136"/>
      <c r="K188" s="136"/>
      <c r="L188" s="136"/>
    </row>
    <row r="189" spans="1:12" x14ac:dyDescent="0.25">
      <c r="A189" s="136"/>
      <c r="B189" s="136"/>
      <c r="C189" s="136"/>
      <c r="D189" s="136"/>
      <c r="E189" s="136"/>
      <c r="F189" s="136"/>
      <c r="G189" s="136"/>
      <c r="H189" s="136"/>
      <c r="I189" s="136"/>
      <c r="J189" s="136"/>
      <c r="K189" s="136"/>
      <c r="L189" s="136"/>
    </row>
    <row r="190" spans="1:12" x14ac:dyDescent="0.25">
      <c r="A190" s="136"/>
      <c r="B190" s="136"/>
      <c r="C190" s="136"/>
      <c r="D190" s="136"/>
      <c r="E190" s="136"/>
      <c r="F190" s="136"/>
      <c r="G190" s="136"/>
      <c r="H190" s="136"/>
      <c r="I190" s="136"/>
      <c r="J190" s="136"/>
      <c r="K190" s="136"/>
      <c r="L190" s="136"/>
    </row>
    <row r="191" spans="1:12" x14ac:dyDescent="0.25">
      <c r="A191" s="136"/>
      <c r="B191" s="136"/>
      <c r="C191" s="136"/>
      <c r="D191" s="136"/>
      <c r="E191" s="136"/>
      <c r="F191" s="136"/>
      <c r="G191" s="136"/>
      <c r="H191" s="136"/>
      <c r="I191" s="136"/>
      <c r="J191" s="136"/>
      <c r="K191" s="136"/>
      <c r="L191" s="136"/>
    </row>
    <row r="192" spans="1:12" x14ac:dyDescent="0.25">
      <c r="A192" s="136"/>
      <c r="B192" s="136"/>
      <c r="C192" s="136"/>
      <c r="D192" s="136"/>
      <c r="E192" s="136"/>
      <c r="F192" s="136"/>
      <c r="G192" s="136"/>
      <c r="H192" s="136"/>
      <c r="I192" s="136"/>
      <c r="J192" s="136"/>
      <c r="K192" s="136"/>
      <c r="L192" s="136"/>
    </row>
    <row r="193" spans="1:12" x14ac:dyDescent="0.25">
      <c r="A193" s="136"/>
      <c r="B193" s="136"/>
      <c r="C193" s="136"/>
      <c r="D193" s="136"/>
      <c r="E193" s="136"/>
      <c r="F193" s="136"/>
      <c r="G193" s="136"/>
      <c r="H193" s="136"/>
      <c r="I193" s="136"/>
      <c r="J193" s="136"/>
      <c r="K193" s="136"/>
      <c r="L193" s="136"/>
    </row>
    <row r="194" spans="1:12" x14ac:dyDescent="0.25">
      <c r="A194" s="136"/>
      <c r="B194" s="136"/>
      <c r="C194" s="136"/>
      <c r="D194" s="136"/>
      <c r="E194" s="136"/>
      <c r="F194" s="136"/>
      <c r="G194" s="136"/>
      <c r="H194" s="136"/>
      <c r="I194" s="136"/>
      <c r="J194" s="136"/>
      <c r="K194" s="136"/>
      <c r="L194" s="136"/>
    </row>
    <row r="195" spans="1:12" x14ac:dyDescent="0.25">
      <c r="A195" s="136"/>
      <c r="B195" s="136"/>
      <c r="C195" s="136"/>
      <c r="D195" s="136"/>
      <c r="E195" s="136"/>
      <c r="F195" s="136"/>
      <c r="G195" s="136"/>
      <c r="H195" s="136"/>
      <c r="I195" s="136"/>
      <c r="J195" s="136"/>
      <c r="K195" s="136"/>
      <c r="L195" s="136"/>
    </row>
    <row r="196" spans="1:12" x14ac:dyDescent="0.25">
      <c r="A196" s="136"/>
      <c r="B196" s="136"/>
      <c r="C196" s="136"/>
      <c r="D196" s="136"/>
      <c r="E196" s="136"/>
      <c r="F196" s="136"/>
      <c r="G196" s="136"/>
      <c r="H196" s="136"/>
      <c r="I196" s="136"/>
      <c r="J196" s="136"/>
      <c r="K196" s="136"/>
      <c r="L196" s="136"/>
    </row>
    <row r="197" spans="1:12" x14ac:dyDescent="0.25">
      <c r="A197" s="136"/>
      <c r="B197" s="136"/>
      <c r="C197" s="136"/>
      <c r="D197" s="136"/>
      <c r="E197" s="136"/>
      <c r="F197" s="136"/>
      <c r="G197" s="136"/>
      <c r="H197" s="136"/>
      <c r="I197" s="136"/>
      <c r="J197" s="136"/>
      <c r="K197" s="136"/>
      <c r="L197" s="136"/>
    </row>
    <row r="198" spans="1:12" x14ac:dyDescent="0.25">
      <c r="A198" s="136"/>
      <c r="B198" s="136"/>
      <c r="C198" s="136"/>
      <c r="D198" s="136"/>
      <c r="E198" s="136"/>
      <c r="F198" s="136"/>
      <c r="G198" s="136"/>
      <c r="H198" s="136"/>
      <c r="I198" s="136"/>
      <c r="J198" s="136"/>
      <c r="K198" s="136"/>
      <c r="L198" s="136"/>
    </row>
    <row r="199" spans="1:12" x14ac:dyDescent="0.25">
      <c r="A199" s="136"/>
      <c r="B199" s="136"/>
      <c r="C199" s="136"/>
      <c r="D199" s="136"/>
      <c r="E199" s="136"/>
      <c r="F199" s="136"/>
      <c r="G199" s="136"/>
      <c r="H199" s="136"/>
      <c r="I199" s="136"/>
      <c r="J199" s="136"/>
      <c r="K199" s="136"/>
      <c r="L199" s="136"/>
    </row>
    <row r="200" spans="1:12" x14ac:dyDescent="0.25">
      <c r="A200" s="136"/>
      <c r="B200" s="136"/>
      <c r="C200" s="136"/>
      <c r="D200" s="136"/>
      <c r="E200" s="136"/>
      <c r="F200" s="136"/>
      <c r="G200" s="136"/>
      <c r="H200" s="136"/>
      <c r="I200" s="136"/>
      <c r="J200" s="136"/>
      <c r="K200" s="136"/>
      <c r="L200" s="136"/>
    </row>
    <row r="201" spans="1:12" x14ac:dyDescent="0.25">
      <c r="A201" s="136"/>
      <c r="B201" s="136"/>
      <c r="C201" s="136"/>
      <c r="D201" s="136"/>
      <c r="E201" s="136"/>
      <c r="F201" s="136"/>
      <c r="G201" s="136"/>
      <c r="H201" s="136"/>
      <c r="I201" s="136"/>
      <c r="J201" s="136"/>
      <c r="K201" s="136"/>
      <c r="L201" s="136"/>
    </row>
    <row r="202" spans="1:12" x14ac:dyDescent="0.25">
      <c r="A202" s="136"/>
      <c r="B202" s="136"/>
      <c r="C202" s="136"/>
      <c r="D202" s="136"/>
      <c r="E202" s="136"/>
      <c r="F202" s="136"/>
      <c r="G202" s="136"/>
      <c r="H202" s="136"/>
      <c r="I202" s="136"/>
      <c r="J202" s="136"/>
      <c r="K202" s="136"/>
      <c r="L202" s="136"/>
    </row>
    <row r="203" spans="1:12" x14ac:dyDescent="0.25">
      <c r="A203" s="136"/>
      <c r="B203" s="136"/>
      <c r="C203" s="136"/>
      <c r="D203" s="136"/>
      <c r="E203" s="136"/>
      <c r="F203" s="136"/>
      <c r="G203" s="136"/>
      <c r="H203" s="136"/>
      <c r="I203" s="136"/>
      <c r="J203" s="136"/>
      <c r="K203" s="136"/>
      <c r="L203" s="136"/>
    </row>
    <row r="204" spans="1:12" x14ac:dyDescent="0.25">
      <c r="A204" s="136"/>
      <c r="B204" s="136"/>
      <c r="C204" s="136"/>
      <c r="D204" s="136"/>
      <c r="E204" s="136"/>
      <c r="F204" s="136"/>
      <c r="G204" s="136"/>
      <c r="H204" s="136"/>
      <c r="I204" s="136"/>
      <c r="J204" s="136"/>
      <c r="K204" s="136"/>
      <c r="L204" s="136"/>
    </row>
    <row r="205" spans="1:12" x14ac:dyDescent="0.25">
      <c r="A205" s="136"/>
      <c r="B205" s="136"/>
      <c r="C205" s="136"/>
      <c r="D205" s="136"/>
      <c r="E205" s="136"/>
      <c r="F205" s="136"/>
      <c r="G205" s="136"/>
      <c r="H205" s="136"/>
      <c r="I205" s="136"/>
      <c r="J205" s="136"/>
      <c r="K205" s="136"/>
      <c r="L205" s="136"/>
    </row>
    <row r="206" spans="1:12" x14ac:dyDescent="0.25">
      <c r="A206" s="136"/>
      <c r="B206" s="136"/>
      <c r="C206" s="136"/>
      <c r="D206" s="136"/>
      <c r="E206" s="136"/>
      <c r="F206" s="136"/>
      <c r="G206" s="136"/>
      <c r="H206" s="136"/>
      <c r="I206" s="136"/>
      <c r="J206" s="136"/>
      <c r="K206" s="136"/>
      <c r="L206" s="136"/>
    </row>
    <row r="207" spans="1:12" x14ac:dyDescent="0.25">
      <c r="A207" s="136"/>
      <c r="B207" s="136"/>
      <c r="C207" s="136"/>
      <c r="D207" s="136"/>
      <c r="E207" s="136"/>
      <c r="F207" s="136"/>
      <c r="G207" s="136"/>
      <c r="H207" s="136"/>
      <c r="I207" s="136"/>
      <c r="J207" s="136"/>
      <c r="K207" s="136"/>
      <c r="L207" s="136"/>
    </row>
    <row r="208" spans="1:12" x14ac:dyDescent="0.25">
      <c r="A208" s="136"/>
      <c r="B208" s="136"/>
      <c r="C208" s="136"/>
      <c r="D208" s="136"/>
      <c r="E208" s="136"/>
      <c r="F208" s="136"/>
      <c r="G208" s="136"/>
      <c r="H208" s="136"/>
      <c r="I208" s="136"/>
      <c r="J208" s="136"/>
      <c r="K208" s="136"/>
      <c r="L208" s="136"/>
    </row>
    <row r="209" spans="1:12" x14ac:dyDescent="0.25">
      <c r="A209" s="136"/>
      <c r="B209" s="136"/>
      <c r="C209" s="136"/>
      <c r="D209" s="136"/>
      <c r="E209" s="136"/>
      <c r="F209" s="136"/>
      <c r="G209" s="136"/>
      <c r="H209" s="136"/>
      <c r="I209" s="136"/>
      <c r="J209" s="136"/>
      <c r="K209" s="136"/>
      <c r="L209" s="136"/>
    </row>
    <row r="210" spans="1:12" x14ac:dyDescent="0.25">
      <c r="A210" s="136"/>
      <c r="B210" s="136"/>
      <c r="C210" s="136"/>
      <c r="D210" s="136"/>
      <c r="E210" s="136"/>
      <c r="F210" s="136"/>
      <c r="G210" s="136"/>
      <c r="H210" s="136"/>
      <c r="I210" s="136"/>
      <c r="J210" s="136"/>
      <c r="K210" s="136"/>
      <c r="L210" s="136"/>
    </row>
    <row r="211" spans="1:12" x14ac:dyDescent="0.25">
      <c r="A211" s="136"/>
      <c r="B211" s="136"/>
      <c r="C211" s="136"/>
      <c r="D211" s="136"/>
      <c r="E211" s="136"/>
      <c r="F211" s="136"/>
      <c r="G211" s="136"/>
      <c r="H211" s="136"/>
      <c r="I211" s="136"/>
      <c r="J211" s="136"/>
      <c r="K211" s="136"/>
      <c r="L211" s="136"/>
    </row>
    <row r="212" spans="1:12" x14ac:dyDescent="0.25">
      <c r="A212" s="136"/>
      <c r="B212" s="136"/>
      <c r="C212" s="136"/>
      <c r="D212" s="136"/>
      <c r="E212" s="136"/>
      <c r="F212" s="136"/>
      <c r="G212" s="136"/>
      <c r="H212" s="136"/>
      <c r="I212" s="136"/>
      <c r="J212" s="136"/>
      <c r="K212" s="136"/>
      <c r="L212" s="136"/>
    </row>
    <row r="213" spans="1:12" x14ac:dyDescent="0.25">
      <c r="A213" s="136"/>
      <c r="B213" s="136"/>
      <c r="C213" s="136"/>
      <c r="D213" s="136"/>
      <c r="E213" s="136"/>
      <c r="F213" s="136"/>
      <c r="G213" s="136"/>
      <c r="H213" s="136"/>
      <c r="I213" s="136"/>
      <c r="J213" s="136"/>
      <c r="K213" s="136"/>
      <c r="L213" s="136"/>
    </row>
    <row r="214" spans="1:12" x14ac:dyDescent="0.25">
      <c r="A214" s="136"/>
      <c r="B214" s="136"/>
      <c r="C214" s="136"/>
      <c r="D214" s="136"/>
      <c r="E214" s="136"/>
      <c r="F214" s="136"/>
      <c r="G214" s="136"/>
      <c r="H214" s="136"/>
      <c r="I214" s="136"/>
      <c r="J214" s="136"/>
      <c r="K214" s="136"/>
      <c r="L214" s="136"/>
    </row>
    <row r="215" spans="1:12" x14ac:dyDescent="0.25">
      <c r="A215" s="136"/>
      <c r="B215" s="136"/>
      <c r="C215" s="136"/>
      <c r="D215" s="136"/>
      <c r="E215" s="136"/>
      <c r="F215" s="136"/>
      <c r="G215" s="136"/>
      <c r="H215" s="136"/>
      <c r="I215" s="136"/>
      <c r="J215" s="136"/>
      <c r="K215" s="136"/>
      <c r="L215" s="136"/>
    </row>
    <row r="216" spans="1:12" x14ac:dyDescent="0.25">
      <c r="A216" s="136"/>
      <c r="B216" s="136"/>
      <c r="C216" s="136"/>
      <c r="D216" s="136"/>
      <c r="E216" s="136"/>
      <c r="F216" s="136"/>
      <c r="G216" s="136"/>
      <c r="H216" s="136"/>
      <c r="I216" s="136"/>
      <c r="J216" s="136"/>
      <c r="K216" s="136"/>
      <c r="L216" s="136"/>
    </row>
    <row r="217" spans="1:12" x14ac:dyDescent="0.25">
      <c r="A217" s="136"/>
      <c r="B217" s="136"/>
      <c r="C217" s="136"/>
      <c r="D217" s="136"/>
      <c r="E217" s="136"/>
      <c r="F217" s="136"/>
      <c r="G217" s="136"/>
      <c r="H217" s="136"/>
      <c r="I217" s="136"/>
      <c r="J217" s="136"/>
      <c r="K217" s="136"/>
      <c r="L217" s="136"/>
    </row>
    <row r="218" spans="1:12" x14ac:dyDescent="0.25">
      <c r="A218" s="136"/>
      <c r="B218" s="136"/>
      <c r="C218" s="136"/>
      <c r="D218" s="136"/>
      <c r="E218" s="136"/>
      <c r="F218" s="136"/>
      <c r="G218" s="136"/>
      <c r="H218" s="136"/>
      <c r="I218" s="136"/>
      <c r="J218" s="136"/>
      <c r="K218" s="136"/>
      <c r="L218" s="136"/>
    </row>
    <row r="219" spans="1:12" x14ac:dyDescent="0.25">
      <c r="A219" s="136"/>
      <c r="B219" s="136"/>
      <c r="C219" s="136"/>
      <c r="D219" s="136"/>
      <c r="E219" s="136"/>
      <c r="F219" s="136"/>
      <c r="G219" s="136"/>
      <c r="H219" s="136"/>
      <c r="I219" s="136"/>
      <c r="J219" s="136"/>
      <c r="K219" s="136"/>
      <c r="L219" s="136"/>
    </row>
    <row r="220" spans="1:12" x14ac:dyDescent="0.25">
      <c r="A220" s="136"/>
      <c r="B220" s="136"/>
      <c r="C220" s="136"/>
      <c r="D220" s="136"/>
      <c r="E220" s="136"/>
      <c r="F220" s="136"/>
      <c r="G220" s="136"/>
      <c r="H220" s="136"/>
      <c r="I220" s="136"/>
      <c r="J220" s="136"/>
      <c r="K220" s="136"/>
      <c r="L220" s="136"/>
    </row>
    <row r="221" spans="1:12" x14ac:dyDescent="0.25">
      <c r="A221" s="136"/>
      <c r="B221" s="136"/>
      <c r="C221" s="136"/>
      <c r="D221" s="136"/>
      <c r="E221" s="136"/>
      <c r="F221" s="136"/>
      <c r="G221" s="136"/>
      <c r="H221" s="136"/>
      <c r="I221" s="136"/>
      <c r="J221" s="136"/>
      <c r="K221" s="136"/>
      <c r="L221" s="136"/>
    </row>
    <row r="222" spans="1:12" x14ac:dyDescent="0.25">
      <c r="A222" s="136"/>
      <c r="B222" s="136"/>
      <c r="C222" s="136"/>
      <c r="D222" s="136"/>
      <c r="E222" s="136"/>
      <c r="F222" s="136"/>
      <c r="G222" s="136"/>
      <c r="H222" s="136"/>
      <c r="I222" s="136"/>
      <c r="J222" s="136"/>
      <c r="K222" s="136"/>
      <c r="L222" s="136"/>
    </row>
    <row r="223" spans="1:12" x14ac:dyDescent="0.25">
      <c r="A223" s="136"/>
      <c r="B223" s="136"/>
      <c r="C223" s="136"/>
      <c r="D223" s="136"/>
      <c r="E223" s="136"/>
      <c r="F223" s="136"/>
      <c r="G223" s="136"/>
      <c r="H223" s="136"/>
      <c r="I223" s="136"/>
      <c r="J223" s="136"/>
      <c r="K223" s="136"/>
      <c r="L223" s="136"/>
    </row>
    <row r="224" spans="1:12" x14ac:dyDescent="0.25">
      <c r="A224" s="136"/>
      <c r="B224" s="136"/>
      <c r="C224" s="136"/>
      <c r="D224" s="136"/>
      <c r="E224" s="136"/>
      <c r="F224" s="136"/>
      <c r="G224" s="136"/>
      <c r="H224" s="136"/>
      <c r="I224" s="136"/>
      <c r="J224" s="136"/>
      <c r="K224" s="136"/>
      <c r="L224" s="136"/>
    </row>
    <row r="225" spans="1:12" x14ac:dyDescent="0.25">
      <c r="A225" s="136"/>
      <c r="B225" s="136"/>
      <c r="C225" s="136"/>
      <c r="D225" s="136"/>
      <c r="E225" s="136"/>
      <c r="F225" s="136"/>
      <c r="G225" s="136"/>
      <c r="H225" s="136"/>
      <c r="I225" s="136"/>
      <c r="J225" s="136"/>
      <c r="K225" s="136"/>
      <c r="L225" s="136"/>
    </row>
    <row r="226" spans="1:12" x14ac:dyDescent="0.25">
      <c r="A226" s="136"/>
      <c r="B226" s="136"/>
      <c r="C226" s="136"/>
      <c r="D226" s="136"/>
      <c r="E226" s="136"/>
      <c r="F226" s="136"/>
      <c r="G226" s="136"/>
      <c r="H226" s="136"/>
      <c r="I226" s="136"/>
      <c r="J226" s="136"/>
      <c r="K226" s="136"/>
      <c r="L226" s="136"/>
    </row>
    <row r="227" spans="1:12" x14ac:dyDescent="0.25">
      <c r="A227" s="136"/>
      <c r="B227" s="136"/>
      <c r="C227" s="136"/>
      <c r="D227" s="136"/>
      <c r="E227" s="136"/>
      <c r="F227" s="136"/>
      <c r="G227" s="136"/>
      <c r="H227" s="136"/>
      <c r="I227" s="136"/>
      <c r="J227" s="136"/>
      <c r="K227" s="136"/>
      <c r="L227" s="136"/>
    </row>
    <row r="228" spans="1:12" x14ac:dyDescent="0.25">
      <c r="A228" s="136"/>
      <c r="B228" s="136"/>
      <c r="C228" s="136"/>
      <c r="D228" s="136"/>
      <c r="E228" s="136"/>
      <c r="F228" s="136"/>
      <c r="G228" s="136"/>
      <c r="H228" s="136"/>
      <c r="I228" s="136"/>
      <c r="J228" s="136"/>
      <c r="K228" s="136"/>
      <c r="L228" s="136"/>
    </row>
    <row r="229" spans="1:12" x14ac:dyDescent="0.25">
      <c r="A229" s="136"/>
      <c r="B229" s="136"/>
      <c r="C229" s="136"/>
      <c r="D229" s="136"/>
      <c r="E229" s="136"/>
      <c r="F229" s="136"/>
      <c r="G229" s="136"/>
      <c r="H229" s="136"/>
      <c r="I229" s="136"/>
      <c r="J229" s="136"/>
      <c r="K229" s="136"/>
      <c r="L229" s="136"/>
    </row>
    <row r="230" spans="1:12" x14ac:dyDescent="0.25">
      <c r="A230" s="136"/>
      <c r="B230" s="136"/>
      <c r="C230" s="136"/>
      <c r="D230" s="136"/>
      <c r="E230" s="136"/>
      <c r="F230" s="136"/>
      <c r="G230" s="136"/>
      <c r="H230" s="136"/>
      <c r="I230" s="136"/>
      <c r="J230" s="136"/>
      <c r="K230" s="136"/>
      <c r="L230" s="136"/>
    </row>
    <row r="231" spans="1:12" x14ac:dyDescent="0.25">
      <c r="A231" s="136"/>
      <c r="B231" s="136"/>
      <c r="C231" s="136"/>
      <c r="D231" s="136"/>
      <c r="E231" s="136"/>
      <c r="F231" s="136"/>
      <c r="G231" s="136"/>
      <c r="H231" s="136"/>
      <c r="I231" s="136"/>
      <c r="J231" s="136"/>
      <c r="K231" s="136"/>
      <c r="L231" s="136"/>
    </row>
    <row r="232" spans="1:12" x14ac:dyDescent="0.25">
      <c r="A232" s="136"/>
      <c r="B232" s="136"/>
      <c r="C232" s="136"/>
      <c r="D232" s="136"/>
      <c r="E232" s="136"/>
      <c r="F232" s="136"/>
      <c r="G232" s="136"/>
      <c r="H232" s="136"/>
      <c r="I232" s="136"/>
      <c r="J232" s="136"/>
      <c r="K232" s="136"/>
      <c r="L232" s="136"/>
    </row>
    <row r="233" spans="1:12" x14ac:dyDescent="0.25">
      <c r="A233" s="136"/>
      <c r="B233" s="136"/>
      <c r="C233" s="136"/>
      <c r="D233" s="136"/>
      <c r="E233" s="136"/>
      <c r="F233" s="136"/>
      <c r="G233" s="136"/>
      <c r="H233" s="136"/>
      <c r="I233" s="136"/>
      <c r="J233" s="136"/>
      <c r="K233" s="136"/>
      <c r="L233" s="136"/>
    </row>
    <row r="234" spans="1:12" x14ac:dyDescent="0.25">
      <c r="A234" s="136"/>
      <c r="B234" s="136"/>
      <c r="C234" s="136"/>
      <c r="D234" s="136"/>
      <c r="E234" s="136"/>
      <c r="F234" s="136"/>
      <c r="G234" s="136"/>
      <c r="H234" s="136"/>
      <c r="I234" s="136"/>
      <c r="J234" s="136"/>
      <c r="K234" s="136"/>
      <c r="L234" s="136"/>
    </row>
    <row r="235" spans="1:12" x14ac:dyDescent="0.25">
      <c r="A235" s="136"/>
      <c r="B235" s="136"/>
      <c r="C235" s="136"/>
      <c r="D235" s="136"/>
      <c r="E235" s="136"/>
      <c r="F235" s="136"/>
      <c r="G235" s="136"/>
      <c r="H235" s="136"/>
      <c r="I235" s="136"/>
      <c r="J235" s="136"/>
      <c r="K235" s="136"/>
      <c r="L235" s="136"/>
    </row>
    <row r="236" spans="1:12" x14ac:dyDescent="0.25">
      <c r="A236" s="136"/>
      <c r="B236" s="136"/>
      <c r="C236" s="136"/>
      <c r="D236" s="136"/>
      <c r="E236" s="136"/>
      <c r="F236" s="136"/>
      <c r="G236" s="136"/>
      <c r="H236" s="136"/>
      <c r="I236" s="136"/>
      <c r="J236" s="136"/>
      <c r="K236" s="136"/>
      <c r="L236" s="136"/>
    </row>
    <row r="237" spans="1:12" x14ac:dyDescent="0.25">
      <c r="A237" s="136"/>
      <c r="B237" s="136"/>
      <c r="C237" s="136"/>
      <c r="D237" s="136"/>
      <c r="E237" s="136"/>
      <c r="F237" s="136"/>
      <c r="G237" s="136"/>
      <c r="H237" s="136"/>
      <c r="I237" s="136"/>
      <c r="J237" s="136"/>
      <c r="K237" s="136"/>
      <c r="L237" s="136"/>
    </row>
    <row r="238" spans="1:12" x14ac:dyDescent="0.25">
      <c r="A238" s="136"/>
      <c r="B238" s="136"/>
      <c r="C238" s="136"/>
      <c r="D238" s="136"/>
      <c r="E238" s="136"/>
      <c r="F238" s="136"/>
      <c r="G238" s="136"/>
      <c r="H238" s="136"/>
      <c r="I238" s="136"/>
      <c r="J238" s="136"/>
      <c r="K238" s="136"/>
      <c r="L238" s="136"/>
    </row>
    <row r="239" spans="1:12" x14ac:dyDescent="0.25">
      <c r="A239" s="136"/>
      <c r="B239" s="136"/>
      <c r="C239" s="136"/>
      <c r="D239" s="136"/>
      <c r="E239" s="136"/>
      <c r="F239" s="136"/>
      <c r="G239" s="136"/>
      <c r="H239" s="136"/>
      <c r="I239" s="136"/>
      <c r="J239" s="136"/>
      <c r="K239" s="136"/>
      <c r="L239" s="136"/>
    </row>
    <row r="240" spans="1:12" x14ac:dyDescent="0.25">
      <c r="A240" s="136"/>
      <c r="B240" s="136"/>
      <c r="C240" s="136"/>
      <c r="D240" s="136"/>
      <c r="E240" s="136"/>
      <c r="F240" s="136"/>
      <c r="G240" s="136"/>
      <c r="H240" s="136"/>
      <c r="I240" s="136"/>
      <c r="J240" s="136"/>
      <c r="K240" s="136"/>
      <c r="L240" s="136"/>
    </row>
    <row r="241" spans="1:12" x14ac:dyDescent="0.25">
      <c r="A241" s="136"/>
      <c r="B241" s="136"/>
      <c r="C241" s="136"/>
      <c r="D241" s="136"/>
      <c r="E241" s="136"/>
      <c r="F241" s="136"/>
      <c r="G241" s="136"/>
      <c r="H241" s="136"/>
      <c r="I241" s="136"/>
      <c r="J241" s="136"/>
      <c r="K241" s="136"/>
      <c r="L241" s="136"/>
    </row>
    <row r="242" spans="1:12" x14ac:dyDescent="0.25">
      <c r="A242" s="136"/>
      <c r="B242" s="136"/>
      <c r="C242" s="136"/>
      <c r="D242" s="136"/>
      <c r="E242" s="136"/>
      <c r="F242" s="136"/>
      <c r="G242" s="136"/>
      <c r="H242" s="136"/>
      <c r="I242" s="136"/>
      <c r="J242" s="136"/>
      <c r="K242" s="136"/>
      <c r="L242" s="136"/>
    </row>
    <row r="243" spans="1:12" x14ac:dyDescent="0.25">
      <c r="A243" s="136"/>
      <c r="B243" s="136"/>
      <c r="C243" s="136"/>
      <c r="D243" s="136"/>
      <c r="E243" s="136"/>
      <c r="F243" s="136"/>
      <c r="G243" s="136"/>
      <c r="H243" s="136"/>
      <c r="I243" s="136"/>
      <c r="J243" s="136"/>
      <c r="K243" s="136"/>
      <c r="L243" s="136"/>
    </row>
    <row r="244" spans="1:12" x14ac:dyDescent="0.25">
      <c r="A244" s="136"/>
      <c r="B244" s="136"/>
      <c r="C244" s="136"/>
      <c r="D244" s="136"/>
      <c r="E244" s="136"/>
      <c r="F244" s="136"/>
      <c r="G244" s="136"/>
      <c r="H244" s="136"/>
      <c r="I244" s="136"/>
      <c r="J244" s="136"/>
      <c r="K244" s="136"/>
      <c r="L244" s="136"/>
    </row>
    <row r="245" spans="1:12" x14ac:dyDescent="0.25">
      <c r="A245" s="136"/>
      <c r="B245" s="136"/>
      <c r="C245" s="136"/>
      <c r="D245" s="136"/>
      <c r="E245" s="136"/>
      <c r="F245" s="136"/>
      <c r="G245" s="136"/>
      <c r="H245" s="136"/>
      <c r="I245" s="136"/>
      <c r="J245" s="136"/>
      <c r="K245" s="136"/>
      <c r="L245" s="136"/>
    </row>
    <row r="246" spans="1:12" x14ac:dyDescent="0.25">
      <c r="A246" s="136"/>
      <c r="B246" s="136"/>
      <c r="C246" s="136"/>
      <c r="D246" s="136"/>
      <c r="E246" s="136"/>
      <c r="F246" s="136"/>
      <c r="G246" s="136"/>
      <c r="H246" s="136"/>
      <c r="I246" s="136"/>
      <c r="J246" s="136"/>
      <c r="K246" s="136"/>
      <c r="L246" s="136"/>
    </row>
    <row r="247" spans="1:12" x14ac:dyDescent="0.25">
      <c r="A247" s="136"/>
      <c r="B247" s="136"/>
      <c r="C247" s="136"/>
      <c r="D247" s="136"/>
      <c r="E247" s="136"/>
      <c r="F247" s="136"/>
      <c r="G247" s="136"/>
      <c r="H247" s="136"/>
      <c r="I247" s="136"/>
      <c r="J247" s="136"/>
      <c r="K247" s="136"/>
      <c r="L247" s="136"/>
    </row>
    <row r="248" spans="1:12" x14ac:dyDescent="0.25">
      <c r="A248" s="136"/>
      <c r="B248" s="136"/>
      <c r="C248" s="136"/>
      <c r="D248" s="136"/>
      <c r="E248" s="136"/>
      <c r="F248" s="136"/>
      <c r="G248" s="136"/>
      <c r="H248" s="136"/>
      <c r="I248" s="136"/>
      <c r="J248" s="136"/>
      <c r="K248" s="136"/>
      <c r="L248" s="136"/>
    </row>
    <row r="249" spans="1:12" x14ac:dyDescent="0.25">
      <c r="A249" s="136"/>
      <c r="B249" s="136"/>
      <c r="C249" s="136"/>
      <c r="D249" s="136"/>
      <c r="E249" s="136"/>
      <c r="F249" s="136"/>
      <c r="G249" s="136"/>
      <c r="H249" s="136"/>
      <c r="I249" s="136"/>
      <c r="J249" s="136"/>
      <c r="K249" s="136"/>
      <c r="L249" s="136"/>
    </row>
    <row r="250" spans="1:12" x14ac:dyDescent="0.25">
      <c r="A250" s="136"/>
      <c r="B250" s="136"/>
      <c r="C250" s="136"/>
      <c r="D250" s="136"/>
      <c r="E250" s="136"/>
      <c r="F250" s="136"/>
      <c r="G250" s="136"/>
      <c r="H250" s="136"/>
      <c r="I250" s="136"/>
      <c r="J250" s="136"/>
      <c r="K250" s="136"/>
      <c r="L250" s="136"/>
    </row>
    <row r="251" spans="1:12" x14ac:dyDescent="0.25">
      <c r="A251" s="136"/>
      <c r="B251" s="136"/>
      <c r="C251" s="136"/>
      <c r="D251" s="136"/>
      <c r="E251" s="136"/>
      <c r="F251" s="136"/>
      <c r="G251" s="136"/>
      <c r="H251" s="136"/>
      <c r="I251" s="136"/>
      <c r="J251" s="136"/>
      <c r="K251" s="136"/>
      <c r="L251" s="136"/>
    </row>
    <row r="252" spans="1:12" x14ac:dyDescent="0.25">
      <c r="A252" s="136"/>
      <c r="B252" s="136"/>
      <c r="C252" s="136"/>
      <c r="D252" s="136"/>
      <c r="E252" s="136"/>
      <c r="F252" s="136"/>
      <c r="G252" s="136"/>
      <c r="H252" s="136"/>
      <c r="I252" s="136"/>
      <c r="J252" s="136"/>
      <c r="K252" s="136"/>
      <c r="L252" s="136"/>
    </row>
    <row r="253" spans="1:12" x14ac:dyDescent="0.25">
      <c r="A253" s="136"/>
      <c r="B253" s="136"/>
      <c r="C253" s="136"/>
      <c r="D253" s="136"/>
      <c r="E253" s="136"/>
      <c r="F253" s="136"/>
      <c r="G253" s="136"/>
      <c r="H253" s="136"/>
      <c r="I253" s="136"/>
      <c r="J253" s="136"/>
      <c r="K253" s="136"/>
      <c r="L253" s="136"/>
    </row>
    <row r="254" spans="1:12" x14ac:dyDescent="0.25">
      <c r="A254" s="136"/>
      <c r="B254" s="136"/>
      <c r="C254" s="136"/>
      <c r="D254" s="136"/>
      <c r="E254" s="136"/>
      <c r="F254" s="136"/>
      <c r="G254" s="136"/>
      <c r="H254" s="136"/>
      <c r="I254" s="136"/>
      <c r="J254" s="136"/>
      <c r="K254" s="136"/>
      <c r="L254" s="136"/>
    </row>
    <row r="255" spans="1:12" x14ac:dyDescent="0.25">
      <c r="A255" s="136"/>
      <c r="B255" s="136"/>
      <c r="C255" s="136"/>
      <c r="D255" s="136"/>
      <c r="E255" s="136"/>
      <c r="F255" s="136"/>
      <c r="G255" s="136"/>
      <c r="H255" s="136"/>
      <c r="I255" s="136"/>
      <c r="J255" s="136"/>
      <c r="K255" s="136"/>
      <c r="L255" s="136"/>
    </row>
    <row r="256" spans="1:12" x14ac:dyDescent="0.25">
      <c r="A256" s="136"/>
      <c r="B256" s="136"/>
      <c r="C256" s="136"/>
      <c r="D256" s="136"/>
      <c r="E256" s="136"/>
      <c r="F256" s="136"/>
      <c r="G256" s="136"/>
      <c r="H256" s="136"/>
      <c r="I256" s="136"/>
      <c r="J256" s="136"/>
      <c r="K256" s="136"/>
      <c r="L256" s="136"/>
    </row>
    <row r="257" spans="1:12" x14ac:dyDescent="0.25">
      <c r="A257" s="136"/>
      <c r="B257" s="136"/>
      <c r="C257" s="136"/>
      <c r="D257" s="136"/>
      <c r="E257" s="136"/>
      <c r="F257" s="136"/>
      <c r="G257" s="136"/>
      <c r="H257" s="136"/>
      <c r="I257" s="136"/>
      <c r="J257" s="136"/>
      <c r="K257" s="136"/>
      <c r="L257" s="136"/>
    </row>
    <row r="258" spans="1:12" x14ac:dyDescent="0.25">
      <c r="A258" s="136"/>
      <c r="B258" s="136"/>
      <c r="C258" s="136"/>
      <c r="D258" s="136"/>
      <c r="E258" s="136"/>
      <c r="F258" s="136"/>
      <c r="G258" s="136"/>
      <c r="H258" s="136"/>
      <c r="I258" s="136"/>
      <c r="J258" s="136"/>
      <c r="K258" s="136"/>
      <c r="L258" s="136"/>
    </row>
    <row r="259" spans="1:12" x14ac:dyDescent="0.25">
      <c r="A259" s="136"/>
      <c r="B259" s="136"/>
      <c r="C259" s="136"/>
      <c r="D259" s="136"/>
      <c r="E259" s="136"/>
      <c r="F259" s="136"/>
      <c r="G259" s="136"/>
      <c r="H259" s="136"/>
      <c r="I259" s="136"/>
      <c r="J259" s="136"/>
      <c r="K259" s="136"/>
      <c r="L259" s="136"/>
    </row>
    <row r="260" spans="1:12" x14ac:dyDescent="0.25">
      <c r="A260" s="136"/>
      <c r="B260" s="136"/>
      <c r="C260" s="136"/>
      <c r="D260" s="136"/>
      <c r="E260" s="136"/>
      <c r="F260" s="136"/>
      <c r="G260" s="136"/>
      <c r="H260" s="136"/>
      <c r="I260" s="136"/>
      <c r="J260" s="136"/>
      <c r="K260" s="136"/>
      <c r="L260" s="136"/>
    </row>
    <row r="261" spans="1:12" x14ac:dyDescent="0.25">
      <c r="A261" s="136"/>
      <c r="B261" s="136"/>
      <c r="C261" s="136"/>
      <c r="D261" s="136"/>
      <c r="E261" s="136"/>
      <c r="F261" s="136"/>
      <c r="G261" s="136"/>
      <c r="H261" s="136"/>
      <c r="I261" s="136"/>
      <c r="J261" s="136"/>
      <c r="K261" s="136"/>
      <c r="L261" s="136"/>
    </row>
    <row r="262" spans="1:12" x14ac:dyDescent="0.25">
      <c r="A262" s="136"/>
      <c r="B262" s="136"/>
      <c r="C262" s="136"/>
      <c r="D262" s="136"/>
      <c r="E262" s="136"/>
      <c r="F262" s="136"/>
      <c r="G262" s="136"/>
      <c r="H262" s="136"/>
      <c r="I262" s="136"/>
      <c r="J262" s="136"/>
      <c r="K262" s="136"/>
      <c r="L262" s="136"/>
    </row>
    <row r="263" spans="1:12" x14ac:dyDescent="0.25">
      <c r="A263" s="136"/>
      <c r="B263" s="136"/>
      <c r="C263" s="136"/>
      <c r="D263" s="136"/>
      <c r="E263" s="136"/>
      <c r="F263" s="136"/>
      <c r="G263" s="136"/>
      <c r="H263" s="136"/>
      <c r="I263" s="136"/>
      <c r="J263" s="136"/>
      <c r="K263" s="136"/>
      <c r="L263" s="136"/>
    </row>
    <row r="264" spans="1:12" x14ac:dyDescent="0.25">
      <c r="A264" s="136"/>
      <c r="B264" s="136"/>
      <c r="C264" s="136"/>
      <c r="D264" s="136"/>
      <c r="E264" s="136"/>
      <c r="F264" s="136"/>
      <c r="G264" s="136"/>
      <c r="H264" s="136"/>
      <c r="I264" s="136"/>
      <c r="J264" s="136"/>
      <c r="K264" s="136"/>
      <c r="L264" s="136"/>
    </row>
    <row r="265" spans="1:12" x14ac:dyDescent="0.25">
      <c r="A265" s="136"/>
      <c r="B265" s="136"/>
      <c r="C265" s="136"/>
      <c r="D265" s="136"/>
      <c r="E265" s="136"/>
      <c r="F265" s="136"/>
      <c r="G265" s="136"/>
      <c r="H265" s="136"/>
      <c r="I265" s="136"/>
      <c r="J265" s="136"/>
      <c r="K265" s="136"/>
      <c r="L265" s="136"/>
    </row>
    <row r="266" spans="1:12" x14ac:dyDescent="0.25">
      <c r="A266" s="136"/>
      <c r="B266" s="136"/>
      <c r="C266" s="136"/>
      <c r="D266" s="136"/>
      <c r="E266" s="136"/>
      <c r="F266" s="136"/>
      <c r="G266" s="136"/>
      <c r="H266" s="136"/>
      <c r="I266" s="136"/>
      <c r="J266" s="136"/>
      <c r="K266" s="136"/>
      <c r="L266" s="136"/>
    </row>
    <row r="267" spans="1:12" x14ac:dyDescent="0.25">
      <c r="A267" s="136"/>
      <c r="B267" s="136"/>
      <c r="C267" s="136"/>
      <c r="D267" s="136"/>
      <c r="E267" s="136"/>
      <c r="F267" s="136"/>
      <c r="G267" s="136"/>
      <c r="H267" s="136"/>
      <c r="I267" s="136"/>
      <c r="J267" s="136"/>
      <c r="K267" s="136"/>
      <c r="L267" s="136"/>
    </row>
    <row r="268" spans="1:12" x14ac:dyDescent="0.25">
      <c r="A268" s="136"/>
      <c r="B268" s="136"/>
      <c r="C268" s="136"/>
      <c r="D268" s="136"/>
      <c r="E268" s="136"/>
      <c r="F268" s="136"/>
      <c r="G268" s="136"/>
      <c r="H268" s="136"/>
      <c r="I268" s="136"/>
      <c r="J268" s="136"/>
      <c r="K268" s="136"/>
      <c r="L268" s="136"/>
    </row>
    <row r="269" spans="1:12" x14ac:dyDescent="0.25">
      <c r="A269" s="136"/>
      <c r="B269" s="136"/>
      <c r="C269" s="136"/>
      <c r="D269" s="136"/>
      <c r="E269" s="136"/>
      <c r="F269" s="136"/>
      <c r="G269" s="136"/>
      <c r="H269" s="136"/>
      <c r="I269" s="136"/>
      <c r="J269" s="136"/>
      <c r="K269" s="136"/>
      <c r="L269" s="136"/>
    </row>
    <row r="270" spans="1:12" x14ac:dyDescent="0.25">
      <c r="A270" s="136"/>
      <c r="B270" s="136"/>
      <c r="C270" s="136"/>
      <c r="D270" s="136"/>
      <c r="E270" s="136"/>
      <c r="F270" s="136"/>
      <c r="G270" s="136"/>
      <c r="H270" s="136"/>
      <c r="I270" s="136"/>
      <c r="J270" s="136"/>
      <c r="K270" s="136"/>
      <c r="L270" s="136"/>
    </row>
    <row r="271" spans="1:12" x14ac:dyDescent="0.25">
      <c r="A271" s="136"/>
      <c r="B271" s="136"/>
      <c r="C271" s="136"/>
      <c r="D271" s="136"/>
      <c r="E271" s="136"/>
      <c r="F271" s="136"/>
      <c r="G271" s="136"/>
      <c r="H271" s="136"/>
      <c r="I271" s="136"/>
      <c r="J271" s="136"/>
      <c r="K271" s="136"/>
      <c r="L271" s="136"/>
    </row>
    <row r="272" spans="1:12" x14ac:dyDescent="0.25">
      <c r="A272" s="136"/>
      <c r="B272" s="136"/>
      <c r="C272" s="136"/>
      <c r="D272" s="136"/>
      <c r="E272" s="136"/>
      <c r="F272" s="136"/>
      <c r="G272" s="136"/>
      <c r="H272" s="136"/>
      <c r="I272" s="136"/>
      <c r="J272" s="136"/>
      <c r="K272" s="136"/>
      <c r="L272" s="136"/>
    </row>
    <row r="273" spans="1:12" x14ac:dyDescent="0.25">
      <c r="A273" s="136"/>
      <c r="B273" s="136"/>
      <c r="C273" s="136"/>
      <c r="D273" s="136"/>
      <c r="E273" s="136"/>
      <c r="F273" s="136"/>
      <c r="G273" s="136"/>
      <c r="H273" s="136"/>
      <c r="I273" s="136"/>
      <c r="J273" s="136"/>
      <c r="K273" s="136"/>
      <c r="L273" s="136"/>
    </row>
    <row r="274" spans="1:12" x14ac:dyDescent="0.25">
      <c r="A274" s="136"/>
      <c r="B274" s="136"/>
      <c r="C274" s="136"/>
      <c r="D274" s="136"/>
      <c r="E274" s="136"/>
      <c r="F274" s="136"/>
      <c r="G274" s="136"/>
      <c r="H274" s="136"/>
      <c r="I274" s="136"/>
      <c r="J274" s="136"/>
      <c r="K274" s="136"/>
      <c r="L274" s="136"/>
    </row>
    <row r="275" spans="1:12" x14ac:dyDescent="0.25">
      <c r="A275" s="136"/>
      <c r="B275" s="136"/>
      <c r="C275" s="136"/>
      <c r="D275" s="136"/>
      <c r="E275" s="136"/>
      <c r="F275" s="136"/>
      <c r="G275" s="136"/>
      <c r="H275" s="136"/>
      <c r="I275" s="136"/>
      <c r="J275" s="136"/>
      <c r="K275" s="136"/>
      <c r="L275" s="136"/>
    </row>
    <row r="276" spans="1:12" x14ac:dyDescent="0.25">
      <c r="A276" s="136"/>
      <c r="B276" s="136"/>
      <c r="C276" s="136"/>
      <c r="D276" s="136"/>
      <c r="E276" s="136"/>
      <c r="F276" s="136"/>
      <c r="G276" s="136"/>
      <c r="H276" s="136"/>
      <c r="I276" s="136"/>
      <c r="J276" s="136"/>
      <c r="K276" s="136"/>
      <c r="L276" s="136"/>
    </row>
    <row r="277" spans="1:12" x14ac:dyDescent="0.25">
      <c r="A277" s="136"/>
      <c r="B277" s="136"/>
      <c r="C277" s="136"/>
      <c r="D277" s="136"/>
      <c r="E277" s="136"/>
      <c r="F277" s="136"/>
      <c r="G277" s="136"/>
      <c r="H277" s="136"/>
      <c r="I277" s="136"/>
      <c r="J277" s="136"/>
      <c r="K277" s="136"/>
      <c r="L277" s="136"/>
    </row>
    <row r="278" spans="1:12" x14ac:dyDescent="0.25">
      <c r="A278" s="136"/>
      <c r="B278" s="136"/>
      <c r="C278" s="136"/>
      <c r="D278" s="136"/>
      <c r="E278" s="136"/>
      <c r="F278" s="136"/>
      <c r="G278" s="136"/>
      <c r="H278" s="136"/>
      <c r="I278" s="136"/>
      <c r="J278" s="136"/>
      <c r="K278" s="136"/>
      <c r="L278" s="136"/>
    </row>
    <row r="279" spans="1:12" x14ac:dyDescent="0.25">
      <c r="A279" s="136"/>
      <c r="B279" s="136"/>
      <c r="C279" s="136"/>
      <c r="D279" s="136"/>
      <c r="E279" s="136"/>
      <c r="F279" s="136"/>
      <c r="G279" s="136"/>
      <c r="H279" s="136"/>
      <c r="I279" s="136"/>
      <c r="J279" s="136"/>
      <c r="K279" s="136"/>
      <c r="L279" s="136"/>
    </row>
    <row r="280" spans="1:12" x14ac:dyDescent="0.25">
      <c r="A280" s="136"/>
      <c r="B280" s="136"/>
      <c r="C280" s="136"/>
      <c r="D280" s="136"/>
      <c r="E280" s="136"/>
      <c r="F280" s="136"/>
      <c r="G280" s="136"/>
      <c r="H280" s="136"/>
      <c r="I280" s="136"/>
      <c r="J280" s="136"/>
      <c r="K280" s="136"/>
      <c r="L280" s="136"/>
    </row>
    <row r="281" spans="1:12" x14ac:dyDescent="0.25">
      <c r="A281" s="136"/>
      <c r="B281" s="136"/>
      <c r="C281" s="136"/>
      <c r="D281" s="136"/>
      <c r="E281" s="136"/>
      <c r="F281" s="136"/>
      <c r="G281" s="136"/>
      <c r="H281" s="136"/>
      <c r="I281" s="136"/>
      <c r="J281" s="136"/>
      <c r="K281" s="136"/>
      <c r="L281" s="136"/>
    </row>
    <row r="282" spans="1:12" x14ac:dyDescent="0.25">
      <c r="A282" s="136"/>
      <c r="B282" s="136"/>
      <c r="C282" s="136"/>
      <c r="D282" s="136"/>
      <c r="E282" s="136"/>
      <c r="F282" s="136"/>
      <c r="G282" s="136"/>
      <c r="H282" s="136"/>
      <c r="I282" s="136"/>
      <c r="J282" s="136"/>
      <c r="K282" s="136"/>
      <c r="L282" s="136"/>
    </row>
    <row r="283" spans="1:12" x14ac:dyDescent="0.25">
      <c r="A283" s="136"/>
      <c r="B283" s="136"/>
      <c r="C283" s="136"/>
      <c r="D283" s="136"/>
      <c r="E283" s="136"/>
      <c r="F283" s="136"/>
      <c r="G283" s="136"/>
      <c r="H283" s="136"/>
      <c r="I283" s="136"/>
      <c r="J283" s="136"/>
      <c r="K283" s="136"/>
      <c r="L283" s="136"/>
    </row>
    <row r="284" spans="1:12" x14ac:dyDescent="0.25">
      <c r="A284" s="136"/>
      <c r="B284" s="136"/>
      <c r="C284" s="136"/>
      <c r="D284" s="136"/>
      <c r="E284" s="136"/>
      <c r="F284" s="136"/>
      <c r="G284" s="136"/>
      <c r="H284" s="136"/>
      <c r="I284" s="136"/>
      <c r="J284" s="136"/>
      <c r="K284" s="136"/>
      <c r="L284" s="136"/>
    </row>
    <row r="285" spans="1:12" x14ac:dyDescent="0.25">
      <c r="A285" s="136"/>
      <c r="B285" s="136"/>
      <c r="C285" s="136"/>
      <c r="D285" s="136"/>
      <c r="E285" s="136"/>
      <c r="F285" s="136"/>
      <c r="G285" s="136"/>
      <c r="H285" s="136"/>
      <c r="I285" s="136"/>
      <c r="J285" s="136"/>
      <c r="K285" s="136"/>
      <c r="L285" s="136"/>
    </row>
    <row r="286" spans="1:12" x14ac:dyDescent="0.25">
      <c r="A286" s="136"/>
      <c r="B286" s="136"/>
      <c r="C286" s="136"/>
      <c r="D286" s="136"/>
      <c r="E286" s="136"/>
      <c r="F286" s="136"/>
      <c r="G286" s="136"/>
      <c r="H286" s="136"/>
      <c r="I286" s="136"/>
      <c r="J286" s="136"/>
      <c r="K286" s="136"/>
      <c r="L286" s="136"/>
    </row>
    <row r="287" spans="1:12" x14ac:dyDescent="0.25">
      <c r="A287" s="136"/>
      <c r="B287" s="136"/>
      <c r="C287" s="136"/>
      <c r="D287" s="136"/>
      <c r="E287" s="136"/>
      <c r="F287" s="136"/>
      <c r="G287" s="136"/>
      <c r="H287" s="136"/>
      <c r="I287" s="136"/>
      <c r="J287" s="136"/>
      <c r="K287" s="136"/>
      <c r="L287" s="136"/>
    </row>
    <row r="288" spans="1:12" x14ac:dyDescent="0.25">
      <c r="A288" s="136"/>
      <c r="B288" s="136"/>
      <c r="C288" s="136"/>
      <c r="D288" s="136"/>
      <c r="E288" s="136"/>
      <c r="F288" s="136"/>
      <c r="G288" s="136"/>
      <c r="H288" s="136"/>
      <c r="I288" s="136"/>
      <c r="J288" s="136"/>
      <c r="K288" s="136"/>
      <c r="L288" s="136"/>
    </row>
    <row r="289" spans="1:12" x14ac:dyDescent="0.25">
      <c r="A289" s="136"/>
      <c r="B289" s="136"/>
      <c r="C289" s="136"/>
      <c r="D289" s="136"/>
      <c r="E289" s="136"/>
      <c r="F289" s="136"/>
      <c r="G289" s="136"/>
      <c r="H289" s="136"/>
      <c r="I289" s="136"/>
      <c r="J289" s="136"/>
      <c r="K289" s="136"/>
      <c r="L289" s="136"/>
    </row>
    <row r="290" spans="1:12" x14ac:dyDescent="0.25">
      <c r="A290" s="136"/>
      <c r="B290" s="136"/>
      <c r="C290" s="136"/>
      <c r="D290" s="136"/>
      <c r="E290" s="136"/>
      <c r="F290" s="136"/>
      <c r="G290" s="136"/>
      <c r="H290" s="136"/>
      <c r="I290" s="136"/>
      <c r="J290" s="136"/>
      <c r="K290" s="136"/>
      <c r="L290" s="136"/>
    </row>
    <row r="291" spans="1:12" x14ac:dyDescent="0.25">
      <c r="A291" s="136"/>
      <c r="B291" s="136"/>
      <c r="C291" s="136"/>
      <c r="D291" s="136"/>
      <c r="E291" s="136"/>
      <c r="F291" s="136"/>
      <c r="G291" s="136"/>
      <c r="H291" s="136"/>
      <c r="I291" s="136"/>
      <c r="J291" s="136"/>
      <c r="K291" s="136"/>
      <c r="L291" s="136"/>
    </row>
    <row r="292" spans="1:12" x14ac:dyDescent="0.25">
      <c r="A292" s="136"/>
      <c r="B292" s="136"/>
      <c r="C292" s="136"/>
      <c r="D292" s="136"/>
      <c r="E292" s="136"/>
      <c r="F292" s="136"/>
      <c r="G292" s="136"/>
      <c r="H292" s="136"/>
      <c r="I292" s="136"/>
      <c r="J292" s="136"/>
      <c r="K292" s="136"/>
      <c r="L292" s="136"/>
    </row>
    <row r="293" spans="1:12" x14ac:dyDescent="0.25">
      <c r="A293" s="136"/>
      <c r="B293" s="136"/>
      <c r="C293" s="136"/>
      <c r="D293" s="136"/>
      <c r="E293" s="136"/>
      <c r="F293" s="136"/>
      <c r="G293" s="136"/>
      <c r="H293" s="136"/>
      <c r="I293" s="136"/>
      <c r="J293" s="136"/>
      <c r="K293" s="136"/>
      <c r="L293" s="136"/>
    </row>
    <row r="294" spans="1:12" x14ac:dyDescent="0.25">
      <c r="A294" s="136"/>
      <c r="B294" s="136"/>
      <c r="C294" s="136"/>
      <c r="D294" s="136"/>
      <c r="E294" s="136"/>
      <c r="F294" s="136"/>
      <c r="G294" s="136"/>
      <c r="H294" s="136"/>
      <c r="I294" s="136"/>
      <c r="J294" s="136"/>
      <c r="K294" s="136"/>
      <c r="L294" s="136"/>
    </row>
    <row r="295" spans="1:12" x14ac:dyDescent="0.25">
      <c r="A295" s="136"/>
      <c r="B295" s="136"/>
      <c r="C295" s="136"/>
      <c r="D295" s="136"/>
      <c r="E295" s="136"/>
      <c r="F295" s="136"/>
      <c r="G295" s="136"/>
      <c r="H295" s="136"/>
      <c r="I295" s="136"/>
      <c r="J295" s="136"/>
      <c r="K295" s="136"/>
      <c r="L295" s="136"/>
    </row>
    <row r="296" spans="1:12" x14ac:dyDescent="0.25">
      <c r="A296" s="136"/>
      <c r="B296" s="136"/>
      <c r="C296" s="136"/>
      <c r="D296" s="136"/>
      <c r="E296" s="136"/>
      <c r="F296" s="136"/>
      <c r="G296" s="136"/>
      <c r="H296" s="136"/>
      <c r="I296" s="136"/>
      <c r="J296" s="136"/>
      <c r="K296" s="136"/>
      <c r="L296" s="136"/>
    </row>
    <row r="297" spans="1:12" x14ac:dyDescent="0.25">
      <c r="A297" s="136"/>
      <c r="B297" s="136"/>
      <c r="C297" s="136"/>
      <c r="D297" s="136"/>
      <c r="E297" s="136"/>
      <c r="F297" s="136"/>
      <c r="G297" s="136"/>
      <c r="H297" s="136"/>
      <c r="I297" s="136"/>
      <c r="J297" s="136"/>
      <c r="K297" s="136"/>
      <c r="L297" s="136"/>
    </row>
    <row r="298" spans="1:12" x14ac:dyDescent="0.25">
      <c r="A298" s="136"/>
      <c r="B298" s="136"/>
      <c r="C298" s="136"/>
      <c r="D298" s="136"/>
      <c r="E298" s="136"/>
      <c r="F298" s="136"/>
      <c r="G298" s="136"/>
      <c r="H298" s="136"/>
      <c r="I298" s="136"/>
      <c r="J298" s="136"/>
      <c r="K298" s="136"/>
      <c r="L298" s="136"/>
    </row>
    <row r="299" spans="1:12" x14ac:dyDescent="0.25">
      <c r="A299" s="136"/>
      <c r="B299" s="136"/>
      <c r="C299" s="136"/>
      <c r="D299" s="136"/>
      <c r="E299" s="136"/>
      <c r="F299" s="136"/>
      <c r="G299" s="136"/>
      <c r="H299" s="136"/>
      <c r="I299" s="136"/>
      <c r="J299" s="136"/>
      <c r="K299" s="136"/>
      <c r="L299" s="136"/>
    </row>
    <row r="300" spans="1:12" x14ac:dyDescent="0.25">
      <c r="A300" s="136"/>
      <c r="B300" s="136"/>
      <c r="C300" s="136"/>
      <c r="D300" s="136"/>
      <c r="E300" s="136"/>
      <c r="F300" s="136"/>
      <c r="G300" s="136"/>
      <c r="H300" s="136"/>
      <c r="I300" s="136"/>
      <c r="J300" s="136"/>
      <c r="K300" s="136"/>
      <c r="L300" s="136"/>
    </row>
    <row r="301" spans="1:12" x14ac:dyDescent="0.25">
      <c r="A301" s="136"/>
      <c r="B301" s="136"/>
      <c r="C301" s="136"/>
      <c r="D301" s="136"/>
      <c r="E301" s="136"/>
      <c r="F301" s="136"/>
      <c r="G301" s="136"/>
      <c r="H301" s="136"/>
      <c r="I301" s="136"/>
      <c r="J301" s="136"/>
      <c r="K301" s="136"/>
      <c r="L301" s="136"/>
    </row>
    <row r="302" spans="1:12" x14ac:dyDescent="0.25">
      <c r="A302" s="136"/>
      <c r="B302" s="136"/>
      <c r="C302" s="136"/>
      <c r="D302" s="136"/>
      <c r="E302" s="136"/>
      <c r="F302" s="136"/>
      <c r="G302" s="136"/>
      <c r="H302" s="136"/>
      <c r="I302" s="136"/>
      <c r="J302" s="136"/>
      <c r="K302" s="136"/>
      <c r="L302" s="136"/>
    </row>
    <row r="303" spans="1:12" x14ac:dyDescent="0.25">
      <c r="A303" s="136"/>
      <c r="B303" s="136"/>
      <c r="C303" s="136"/>
      <c r="D303" s="136"/>
      <c r="E303" s="136"/>
      <c r="F303" s="136"/>
      <c r="G303" s="136"/>
      <c r="H303" s="136"/>
      <c r="I303" s="136"/>
      <c r="J303" s="136"/>
      <c r="K303" s="136"/>
      <c r="L303" s="136"/>
    </row>
    <row r="304" spans="1:12" x14ac:dyDescent="0.25">
      <c r="A304" s="136"/>
      <c r="B304" s="136"/>
      <c r="C304" s="136"/>
      <c r="D304" s="136"/>
      <c r="E304" s="136"/>
      <c r="F304" s="136"/>
      <c r="G304" s="136"/>
      <c r="H304" s="136"/>
      <c r="I304" s="136"/>
      <c r="J304" s="136"/>
      <c r="K304" s="136"/>
      <c r="L304" s="136"/>
    </row>
    <row r="305" spans="1:12" x14ac:dyDescent="0.25">
      <c r="A305" s="136"/>
      <c r="B305" s="136"/>
      <c r="C305" s="136"/>
      <c r="D305" s="136"/>
      <c r="E305" s="136"/>
      <c r="F305" s="136"/>
      <c r="G305" s="136"/>
      <c r="H305" s="136"/>
      <c r="I305" s="136"/>
      <c r="J305" s="136"/>
      <c r="K305" s="136"/>
      <c r="L305" s="136"/>
    </row>
    <row r="306" spans="1:12" x14ac:dyDescent="0.25">
      <c r="A306" s="136"/>
      <c r="B306" s="136"/>
      <c r="C306" s="136"/>
      <c r="D306" s="136"/>
      <c r="E306" s="136"/>
      <c r="F306" s="136"/>
      <c r="G306" s="136"/>
      <c r="H306" s="136"/>
      <c r="I306" s="136"/>
      <c r="J306" s="136"/>
      <c r="K306" s="136"/>
      <c r="L306" s="136"/>
    </row>
    <row r="307" spans="1:12" x14ac:dyDescent="0.25">
      <c r="A307" s="136"/>
      <c r="B307" s="136"/>
      <c r="C307" s="136"/>
      <c r="D307" s="136"/>
      <c r="E307" s="136"/>
      <c r="F307" s="136"/>
      <c r="G307" s="136"/>
      <c r="H307" s="136"/>
      <c r="I307" s="136"/>
      <c r="J307" s="136"/>
      <c r="K307" s="136"/>
      <c r="L307" s="136"/>
    </row>
    <row r="308" spans="1:12" x14ac:dyDescent="0.25">
      <c r="A308" s="136"/>
      <c r="B308" s="136"/>
      <c r="C308" s="136"/>
      <c r="D308" s="136"/>
      <c r="E308" s="136"/>
      <c r="F308" s="136"/>
      <c r="G308" s="136"/>
      <c r="H308" s="136"/>
      <c r="I308" s="136"/>
      <c r="J308" s="136"/>
      <c r="K308" s="136"/>
      <c r="L308" s="136"/>
    </row>
    <row r="309" spans="1:12" x14ac:dyDescent="0.25">
      <c r="A309" s="136"/>
      <c r="B309" s="136"/>
      <c r="C309" s="136"/>
      <c r="D309" s="136"/>
      <c r="E309" s="136"/>
      <c r="F309" s="136"/>
      <c r="G309" s="136"/>
      <c r="H309" s="136"/>
      <c r="I309" s="136"/>
      <c r="J309" s="136"/>
      <c r="K309" s="136"/>
      <c r="L309" s="136"/>
    </row>
    <row r="310" spans="1:12" x14ac:dyDescent="0.25">
      <c r="A310" s="136"/>
      <c r="B310" s="136"/>
      <c r="C310" s="136"/>
      <c r="D310" s="136"/>
      <c r="E310" s="136"/>
      <c r="F310" s="136"/>
      <c r="G310" s="136"/>
      <c r="H310" s="136"/>
      <c r="I310" s="136"/>
      <c r="J310" s="136"/>
      <c r="K310" s="136"/>
      <c r="L310" s="136"/>
    </row>
    <row r="311" spans="1:12" x14ac:dyDescent="0.25">
      <c r="A311" s="136"/>
      <c r="B311" s="136"/>
      <c r="C311" s="136"/>
      <c r="D311" s="136"/>
      <c r="E311" s="136"/>
      <c r="F311" s="136"/>
      <c r="G311" s="136"/>
      <c r="H311" s="136"/>
      <c r="I311" s="136"/>
      <c r="J311" s="136"/>
      <c r="K311" s="136"/>
      <c r="L311" s="136"/>
    </row>
    <row r="312" spans="1:12" x14ac:dyDescent="0.25">
      <c r="A312" s="136"/>
      <c r="B312" s="136"/>
      <c r="C312" s="136"/>
      <c r="D312" s="136"/>
      <c r="E312" s="136"/>
      <c r="F312" s="136"/>
      <c r="G312" s="136"/>
      <c r="H312" s="136"/>
      <c r="I312" s="136"/>
      <c r="J312" s="136"/>
      <c r="K312" s="136"/>
      <c r="L312" s="136"/>
    </row>
    <row r="313" spans="1:12" x14ac:dyDescent="0.25">
      <c r="A313" s="136"/>
      <c r="B313" s="136"/>
      <c r="C313" s="136"/>
      <c r="D313" s="136"/>
      <c r="E313" s="136"/>
      <c r="F313" s="136"/>
      <c r="G313" s="136"/>
      <c r="H313" s="136"/>
      <c r="I313" s="136"/>
      <c r="J313" s="136"/>
      <c r="K313" s="136"/>
      <c r="L313" s="136"/>
    </row>
    <row r="314" spans="1:12" x14ac:dyDescent="0.25">
      <c r="A314" s="136"/>
      <c r="B314" s="136"/>
      <c r="C314" s="136"/>
      <c r="D314" s="136"/>
      <c r="E314" s="136"/>
      <c r="F314" s="136"/>
      <c r="G314" s="136"/>
      <c r="H314" s="136"/>
      <c r="I314" s="136"/>
      <c r="J314" s="136"/>
      <c r="K314" s="136"/>
      <c r="L314" s="136"/>
    </row>
    <row r="315" spans="1:12" x14ac:dyDescent="0.25">
      <c r="A315" s="136"/>
      <c r="B315" s="136"/>
      <c r="C315" s="136"/>
      <c r="D315" s="136"/>
      <c r="E315" s="136"/>
      <c r="F315" s="136"/>
      <c r="G315" s="136"/>
      <c r="H315" s="136"/>
      <c r="I315" s="136"/>
      <c r="J315" s="136"/>
      <c r="K315" s="136"/>
      <c r="L315" s="136"/>
    </row>
    <row r="316" spans="1:12" x14ac:dyDescent="0.25">
      <c r="A316" s="136"/>
      <c r="B316" s="136"/>
      <c r="C316" s="136"/>
      <c r="D316" s="136"/>
      <c r="E316" s="136"/>
      <c r="F316" s="136"/>
      <c r="G316" s="136"/>
      <c r="H316" s="136"/>
      <c r="I316" s="136"/>
      <c r="J316" s="136"/>
      <c r="K316" s="136"/>
      <c r="L316" s="136"/>
    </row>
    <row r="317" spans="1:12" x14ac:dyDescent="0.25">
      <c r="A317" s="136"/>
      <c r="B317" s="136"/>
      <c r="C317" s="136"/>
      <c r="D317" s="136"/>
      <c r="E317" s="136"/>
      <c r="F317" s="136"/>
      <c r="G317" s="136"/>
      <c r="H317" s="136"/>
      <c r="I317" s="136"/>
      <c r="J317" s="136"/>
      <c r="K317" s="136"/>
      <c r="L317" s="136"/>
    </row>
    <row r="318" spans="1:12" x14ac:dyDescent="0.25">
      <c r="A318" s="136"/>
      <c r="B318" s="136"/>
      <c r="C318" s="136"/>
      <c r="D318" s="136"/>
      <c r="E318" s="136"/>
      <c r="F318" s="136"/>
      <c r="G318" s="136"/>
      <c r="H318" s="136"/>
      <c r="I318" s="136"/>
      <c r="J318" s="136"/>
      <c r="K318" s="136"/>
      <c r="L318" s="136"/>
    </row>
    <row r="319" spans="1:12" x14ac:dyDescent="0.25">
      <c r="A319" s="136"/>
      <c r="B319" s="136"/>
      <c r="C319" s="136"/>
      <c r="D319" s="136"/>
      <c r="E319" s="136"/>
      <c r="F319" s="136"/>
      <c r="G319" s="136"/>
      <c r="H319" s="136"/>
      <c r="I319" s="136"/>
      <c r="J319" s="136"/>
      <c r="K319" s="136"/>
      <c r="L319" s="136"/>
    </row>
    <row r="320" spans="1:12" x14ac:dyDescent="0.25">
      <c r="A320" s="136"/>
      <c r="B320" s="136"/>
      <c r="C320" s="136"/>
      <c r="D320" s="136"/>
      <c r="E320" s="136"/>
      <c r="F320" s="136"/>
      <c r="G320" s="136"/>
      <c r="H320" s="136"/>
      <c r="I320" s="136"/>
      <c r="J320" s="136"/>
      <c r="K320" s="136"/>
      <c r="L320" s="136"/>
    </row>
    <row r="321" spans="1:12" x14ac:dyDescent="0.25">
      <c r="A321" s="136"/>
      <c r="B321" s="136"/>
      <c r="C321" s="136"/>
      <c r="D321" s="136"/>
      <c r="E321" s="136"/>
      <c r="F321" s="136"/>
      <c r="G321" s="136"/>
      <c r="H321" s="136"/>
      <c r="I321" s="136"/>
      <c r="J321" s="136"/>
      <c r="K321" s="136"/>
      <c r="L321" s="136"/>
    </row>
    <row r="322" spans="1:12" x14ac:dyDescent="0.25">
      <c r="A322" s="136"/>
      <c r="B322" s="136"/>
      <c r="C322" s="136"/>
      <c r="D322" s="136"/>
      <c r="E322" s="136"/>
      <c r="F322" s="136"/>
      <c r="G322" s="136"/>
      <c r="H322" s="136"/>
      <c r="I322" s="136"/>
      <c r="J322" s="136"/>
      <c r="K322" s="136"/>
      <c r="L322" s="136"/>
    </row>
    <row r="323" spans="1:12" x14ac:dyDescent="0.25">
      <c r="A323" s="136"/>
      <c r="B323" s="136"/>
      <c r="C323" s="136"/>
      <c r="D323" s="136"/>
      <c r="E323" s="136"/>
      <c r="F323" s="136"/>
      <c r="G323" s="136"/>
      <c r="H323" s="136"/>
      <c r="I323" s="136"/>
      <c r="J323" s="136"/>
      <c r="K323" s="136"/>
      <c r="L323" s="136"/>
    </row>
    <row r="324" spans="1:12" x14ac:dyDescent="0.25">
      <c r="A324" s="136"/>
      <c r="B324" s="136"/>
      <c r="C324" s="136"/>
      <c r="D324" s="136"/>
      <c r="E324" s="136"/>
      <c r="F324" s="136"/>
      <c r="G324" s="136"/>
      <c r="H324" s="136"/>
      <c r="I324" s="136"/>
      <c r="J324" s="136"/>
      <c r="K324" s="136"/>
      <c r="L324" s="136"/>
    </row>
    <row r="325" spans="1:12" x14ac:dyDescent="0.25">
      <c r="A325" s="136"/>
      <c r="B325" s="136"/>
      <c r="C325" s="136"/>
      <c r="D325" s="136"/>
      <c r="E325" s="136"/>
      <c r="F325" s="136"/>
      <c r="G325" s="136"/>
      <c r="H325" s="136"/>
      <c r="I325" s="136"/>
      <c r="J325" s="136"/>
      <c r="K325" s="136"/>
      <c r="L325" s="136"/>
    </row>
    <row r="326" spans="1:12" x14ac:dyDescent="0.25">
      <c r="A326" s="136"/>
      <c r="B326" s="136"/>
      <c r="C326" s="136"/>
      <c r="D326" s="136"/>
      <c r="E326" s="136"/>
      <c r="F326" s="136"/>
      <c r="G326" s="136"/>
      <c r="H326" s="136"/>
      <c r="I326" s="136"/>
      <c r="J326" s="136"/>
      <c r="K326" s="136"/>
      <c r="L326" s="136"/>
    </row>
    <row r="327" spans="1:12" x14ac:dyDescent="0.25">
      <c r="A327" s="136"/>
      <c r="B327" s="136"/>
      <c r="C327" s="136"/>
      <c r="D327" s="136"/>
      <c r="E327" s="136"/>
      <c r="F327" s="136"/>
      <c r="G327" s="136"/>
      <c r="H327" s="136"/>
      <c r="I327" s="136"/>
      <c r="J327" s="136"/>
      <c r="K327" s="136"/>
      <c r="L327" s="136"/>
    </row>
    <row r="328" spans="1:12" x14ac:dyDescent="0.25">
      <c r="A328" s="136"/>
      <c r="B328" s="136"/>
      <c r="C328" s="136"/>
      <c r="D328" s="136"/>
      <c r="E328" s="136"/>
      <c r="F328" s="136"/>
      <c r="G328" s="136"/>
      <c r="H328" s="136"/>
      <c r="I328" s="136"/>
      <c r="J328" s="136"/>
      <c r="K328" s="136"/>
      <c r="L328" s="136"/>
    </row>
    <row r="329" spans="1:12" x14ac:dyDescent="0.25">
      <c r="A329" s="136"/>
      <c r="B329" s="136"/>
      <c r="C329" s="136"/>
      <c r="D329" s="136"/>
      <c r="E329" s="136"/>
      <c r="F329" s="136"/>
      <c r="G329" s="136"/>
      <c r="H329" s="136"/>
      <c r="I329" s="136"/>
      <c r="J329" s="136"/>
      <c r="K329" s="136"/>
      <c r="L329" s="136"/>
    </row>
    <row r="330" spans="1:12" x14ac:dyDescent="0.25">
      <c r="A330" s="136"/>
      <c r="B330" s="136"/>
      <c r="C330" s="136"/>
      <c r="D330" s="136"/>
      <c r="E330" s="136"/>
      <c r="F330" s="136"/>
      <c r="G330" s="136"/>
      <c r="H330" s="136"/>
      <c r="I330" s="136"/>
      <c r="J330" s="136"/>
      <c r="K330" s="136"/>
      <c r="L330" s="136"/>
    </row>
    <row r="331" spans="1:12" x14ac:dyDescent="0.25">
      <c r="A331" s="136"/>
      <c r="B331" s="136"/>
      <c r="C331" s="136"/>
      <c r="D331" s="136"/>
      <c r="E331" s="136"/>
      <c r="F331" s="136"/>
      <c r="G331" s="136"/>
      <c r="H331" s="136"/>
      <c r="I331" s="136"/>
      <c r="J331" s="136"/>
      <c r="K331" s="136"/>
      <c r="L331" s="136"/>
    </row>
    <row r="332" spans="1:12" x14ac:dyDescent="0.25">
      <c r="A332" s="136"/>
      <c r="B332" s="136"/>
      <c r="C332" s="136"/>
      <c r="D332" s="136"/>
      <c r="E332" s="136"/>
      <c r="F332" s="136"/>
      <c r="G332" s="136"/>
      <c r="H332" s="136"/>
      <c r="I332" s="136"/>
      <c r="J332" s="136"/>
      <c r="K332" s="136"/>
      <c r="L332" s="136"/>
    </row>
    <row r="333" spans="1:12" x14ac:dyDescent="0.25">
      <c r="A333" s="136"/>
      <c r="B333" s="136"/>
      <c r="C333" s="136"/>
      <c r="D333" s="136"/>
      <c r="E333" s="136"/>
      <c r="F333" s="136"/>
      <c r="G333" s="136"/>
      <c r="H333" s="136"/>
      <c r="I333" s="136"/>
      <c r="J333" s="136"/>
      <c r="K333" s="136"/>
      <c r="L333" s="136"/>
    </row>
    <row r="334" spans="1:12" x14ac:dyDescent="0.25">
      <c r="A334" s="136"/>
      <c r="B334" s="136"/>
      <c r="C334" s="136"/>
      <c r="D334" s="136"/>
      <c r="E334" s="136"/>
      <c r="F334" s="136"/>
      <c r="G334" s="136"/>
      <c r="H334" s="136"/>
      <c r="I334" s="136"/>
      <c r="J334" s="136"/>
      <c r="K334" s="136"/>
      <c r="L334" s="136"/>
    </row>
    <row r="335" spans="1:12" x14ac:dyDescent="0.25">
      <c r="A335" s="136"/>
      <c r="B335" s="136"/>
      <c r="C335" s="136"/>
      <c r="D335" s="136"/>
      <c r="E335" s="136"/>
      <c r="F335" s="136"/>
      <c r="G335" s="136"/>
      <c r="H335" s="136"/>
      <c r="I335" s="136"/>
      <c r="J335" s="136"/>
      <c r="K335" s="136"/>
      <c r="L335" s="136"/>
    </row>
    <row r="336" spans="1:12" x14ac:dyDescent="0.25">
      <c r="A336" s="136"/>
      <c r="B336" s="136"/>
      <c r="C336" s="136"/>
      <c r="D336" s="136"/>
      <c r="E336" s="136"/>
      <c r="F336" s="136"/>
      <c r="G336" s="136"/>
      <c r="H336" s="136"/>
      <c r="I336" s="136"/>
      <c r="J336" s="136"/>
      <c r="K336" s="136"/>
      <c r="L336" s="136"/>
    </row>
    <row r="337" spans="1:12" x14ac:dyDescent="0.25">
      <c r="A337" s="136"/>
      <c r="B337" s="136"/>
      <c r="C337" s="136"/>
      <c r="D337" s="136"/>
      <c r="E337" s="136"/>
      <c r="F337" s="136"/>
      <c r="G337" s="136"/>
      <c r="H337" s="136"/>
      <c r="I337" s="136"/>
      <c r="J337" s="136"/>
      <c r="K337" s="136"/>
      <c r="L337" s="136"/>
    </row>
    <row r="338" spans="1:12" x14ac:dyDescent="0.25">
      <c r="A338" s="136"/>
      <c r="B338" s="136"/>
      <c r="C338" s="136"/>
      <c r="D338" s="136"/>
      <c r="E338" s="136"/>
      <c r="F338" s="136"/>
      <c r="G338" s="136"/>
      <c r="H338" s="136"/>
      <c r="I338" s="136"/>
      <c r="J338" s="136"/>
      <c r="K338" s="136"/>
      <c r="L338" s="136"/>
    </row>
    <row r="339" spans="1:12" x14ac:dyDescent="0.25">
      <c r="A339" s="136"/>
      <c r="B339" s="136"/>
      <c r="C339" s="136"/>
      <c r="D339" s="136"/>
      <c r="E339" s="136"/>
      <c r="F339" s="136"/>
      <c r="G339" s="136"/>
      <c r="H339" s="136"/>
      <c r="I339" s="136"/>
      <c r="J339" s="136"/>
      <c r="K339" s="136"/>
      <c r="L339" s="136"/>
    </row>
    <row r="340" spans="1:12" x14ac:dyDescent="0.25">
      <c r="A340" s="136"/>
      <c r="B340" s="136"/>
      <c r="C340" s="136"/>
      <c r="D340" s="136"/>
      <c r="E340" s="136"/>
      <c r="F340" s="136"/>
      <c r="G340" s="136"/>
      <c r="H340" s="136"/>
      <c r="I340" s="136"/>
      <c r="J340" s="136"/>
      <c r="K340" s="136"/>
      <c r="L340" s="136"/>
    </row>
    <row r="341" spans="1:12" x14ac:dyDescent="0.25">
      <c r="A341" s="136"/>
      <c r="B341" s="136"/>
      <c r="C341" s="136"/>
      <c r="D341" s="136"/>
      <c r="E341" s="136"/>
      <c r="F341" s="136"/>
      <c r="G341" s="136"/>
      <c r="H341" s="136"/>
      <c r="I341" s="136"/>
      <c r="J341" s="136"/>
      <c r="K341" s="136"/>
      <c r="L341" s="136"/>
    </row>
    <row r="342" spans="1:12" x14ac:dyDescent="0.25">
      <c r="A342" s="136"/>
      <c r="B342" s="136"/>
      <c r="C342" s="136"/>
      <c r="D342" s="136"/>
      <c r="E342" s="136"/>
      <c r="F342" s="136"/>
      <c r="G342" s="136"/>
      <c r="H342" s="136"/>
      <c r="I342" s="136"/>
      <c r="J342" s="136"/>
      <c r="K342" s="136"/>
      <c r="L342" s="136"/>
    </row>
    <row r="343" spans="1:12" x14ac:dyDescent="0.25">
      <c r="A343" s="136"/>
      <c r="B343" s="136"/>
      <c r="C343" s="136"/>
      <c r="D343" s="136"/>
      <c r="E343" s="136"/>
      <c r="F343" s="136"/>
      <c r="G343" s="136"/>
      <c r="H343" s="136"/>
      <c r="I343" s="136"/>
      <c r="J343" s="136"/>
      <c r="K343" s="136"/>
      <c r="L343" s="136"/>
    </row>
    <row r="344" spans="1:12" x14ac:dyDescent="0.25">
      <c r="A344" s="136"/>
      <c r="B344" s="136"/>
      <c r="C344" s="136"/>
      <c r="D344" s="136"/>
      <c r="E344" s="136"/>
      <c r="F344" s="136"/>
      <c r="G344" s="136"/>
      <c r="H344" s="136"/>
      <c r="I344" s="136"/>
      <c r="J344" s="136"/>
      <c r="K344" s="136"/>
      <c r="L344" s="136"/>
    </row>
    <row r="345" spans="1:12" x14ac:dyDescent="0.25">
      <c r="A345" s="136"/>
      <c r="B345" s="136"/>
      <c r="C345" s="136"/>
      <c r="D345" s="136"/>
      <c r="E345" s="136"/>
      <c r="F345" s="136"/>
      <c r="G345" s="136"/>
      <c r="H345" s="136"/>
      <c r="I345" s="136"/>
      <c r="J345" s="136"/>
      <c r="K345" s="136"/>
      <c r="L345" s="136"/>
    </row>
    <row r="346" spans="1:12" x14ac:dyDescent="0.25">
      <c r="A346" s="136"/>
      <c r="B346" s="136"/>
      <c r="C346" s="136"/>
      <c r="D346" s="136"/>
      <c r="E346" s="136"/>
      <c r="F346" s="136"/>
      <c r="G346" s="136"/>
      <c r="H346" s="136"/>
      <c r="I346" s="136"/>
      <c r="J346" s="136"/>
      <c r="K346" s="136"/>
      <c r="L346" s="136"/>
    </row>
    <row r="347" spans="1:12" x14ac:dyDescent="0.25">
      <c r="A347" s="136"/>
      <c r="B347" s="136"/>
      <c r="C347" s="136"/>
      <c r="D347" s="136"/>
      <c r="E347" s="136"/>
      <c r="F347" s="136"/>
      <c r="G347" s="136"/>
      <c r="H347" s="136"/>
      <c r="I347" s="136"/>
      <c r="J347" s="136"/>
      <c r="K347" s="136"/>
      <c r="L347" s="136"/>
    </row>
    <row r="348" spans="1:12" x14ac:dyDescent="0.25">
      <c r="A348" s="136"/>
      <c r="B348" s="136"/>
      <c r="C348" s="136"/>
      <c r="D348" s="136"/>
      <c r="E348" s="136"/>
      <c r="F348" s="136"/>
      <c r="G348" s="136"/>
      <c r="H348" s="136"/>
      <c r="I348" s="136"/>
      <c r="J348" s="136"/>
      <c r="K348" s="136"/>
      <c r="L348" s="136"/>
    </row>
    <row r="349" spans="1:12" x14ac:dyDescent="0.25">
      <c r="A349" s="136"/>
      <c r="B349" s="136"/>
      <c r="C349" s="136"/>
      <c r="D349" s="136"/>
      <c r="E349" s="136"/>
      <c r="F349" s="136"/>
      <c r="G349" s="136"/>
      <c r="H349" s="136"/>
      <c r="I349" s="136"/>
      <c r="J349" s="136"/>
      <c r="K349" s="136"/>
      <c r="L349" s="136"/>
    </row>
    <row r="350" spans="1:12" x14ac:dyDescent="0.25">
      <c r="A350" s="136"/>
      <c r="B350" s="136"/>
      <c r="C350" s="136"/>
      <c r="D350" s="136"/>
      <c r="E350" s="136"/>
      <c r="F350" s="136"/>
      <c r="G350" s="136"/>
      <c r="H350" s="136"/>
      <c r="I350" s="136"/>
      <c r="J350" s="136"/>
      <c r="K350" s="136"/>
      <c r="L350" s="136"/>
    </row>
    <row r="351" spans="1:12" x14ac:dyDescent="0.25">
      <c r="A351" s="136"/>
      <c r="B351" s="136"/>
      <c r="C351" s="136"/>
      <c r="D351" s="136"/>
      <c r="E351" s="136"/>
      <c r="F351" s="136"/>
      <c r="G351" s="136"/>
      <c r="H351" s="136"/>
      <c r="I351" s="136"/>
      <c r="J351" s="136"/>
      <c r="K351" s="136"/>
      <c r="L351" s="136"/>
    </row>
    <row r="352" spans="1:12" x14ac:dyDescent="0.25">
      <c r="A352" s="136"/>
      <c r="B352" s="136"/>
      <c r="C352" s="136"/>
      <c r="D352" s="136"/>
      <c r="E352" s="136"/>
      <c r="F352" s="136"/>
      <c r="G352" s="136"/>
      <c r="H352" s="136"/>
      <c r="I352" s="136"/>
      <c r="J352" s="136"/>
      <c r="K352" s="136"/>
      <c r="L352" s="136"/>
    </row>
    <row r="353" spans="1:12" x14ac:dyDescent="0.25">
      <c r="A353" s="136"/>
      <c r="B353" s="136"/>
      <c r="C353" s="136"/>
      <c r="D353" s="136"/>
      <c r="E353" s="136"/>
      <c r="F353" s="136"/>
      <c r="G353" s="136"/>
      <c r="H353" s="136"/>
      <c r="I353" s="136"/>
      <c r="J353" s="136"/>
      <c r="K353" s="136"/>
      <c r="L353" s="136"/>
    </row>
    <row r="354" spans="1:12" x14ac:dyDescent="0.25">
      <c r="A354" s="136"/>
      <c r="B354" s="136"/>
      <c r="C354" s="136"/>
      <c r="D354" s="136"/>
      <c r="E354" s="136"/>
      <c r="F354" s="136"/>
      <c r="G354" s="136"/>
      <c r="H354" s="136"/>
      <c r="I354" s="136"/>
      <c r="J354" s="136"/>
      <c r="K354" s="136"/>
      <c r="L354" s="136"/>
    </row>
    <row r="355" spans="1:12" x14ac:dyDescent="0.25">
      <c r="A355" s="136"/>
      <c r="B355" s="136"/>
      <c r="C355" s="136"/>
      <c r="D355" s="136"/>
      <c r="E355" s="136"/>
      <c r="F355" s="136"/>
      <c r="G355" s="136"/>
      <c r="H355" s="136"/>
      <c r="I355" s="136"/>
      <c r="J355" s="136"/>
      <c r="K355" s="136"/>
      <c r="L355" s="136"/>
    </row>
    <row r="356" spans="1:12" x14ac:dyDescent="0.25">
      <c r="A356" s="136"/>
      <c r="B356" s="136"/>
      <c r="C356" s="136"/>
      <c r="D356" s="136"/>
      <c r="E356" s="136"/>
      <c r="F356" s="136"/>
      <c r="G356" s="136"/>
      <c r="H356" s="136"/>
      <c r="I356" s="136"/>
      <c r="J356" s="136"/>
      <c r="K356" s="136"/>
      <c r="L356" s="136"/>
    </row>
    <row r="357" spans="1:12" x14ac:dyDescent="0.25">
      <c r="A357" s="136"/>
      <c r="B357" s="136"/>
      <c r="C357" s="136"/>
      <c r="D357" s="136"/>
      <c r="E357" s="136"/>
      <c r="F357" s="136"/>
      <c r="G357" s="136"/>
      <c r="H357" s="136"/>
      <c r="I357" s="136"/>
      <c r="J357" s="136"/>
      <c r="K357" s="136"/>
      <c r="L357" s="136"/>
    </row>
    <row r="358" spans="1:12" x14ac:dyDescent="0.25">
      <c r="A358" s="136"/>
      <c r="B358" s="136"/>
      <c r="C358" s="136"/>
      <c r="D358" s="136"/>
      <c r="E358" s="136"/>
      <c r="F358" s="136"/>
      <c r="G358" s="136"/>
      <c r="H358" s="136"/>
      <c r="I358" s="136"/>
      <c r="J358" s="136"/>
      <c r="K358" s="136"/>
      <c r="L358" s="136"/>
    </row>
    <row r="359" spans="1:12" x14ac:dyDescent="0.25">
      <c r="A359" s="136"/>
      <c r="B359" s="136"/>
      <c r="C359" s="136"/>
      <c r="D359" s="136"/>
      <c r="E359" s="136"/>
      <c r="F359" s="136"/>
      <c r="G359" s="136"/>
      <c r="H359" s="136"/>
      <c r="I359" s="136"/>
      <c r="J359" s="136"/>
      <c r="K359" s="136"/>
      <c r="L359" s="136"/>
    </row>
    <row r="360" spans="1:12" x14ac:dyDescent="0.25">
      <c r="A360" s="136"/>
      <c r="B360" s="136"/>
      <c r="C360" s="136"/>
      <c r="D360" s="136"/>
      <c r="E360" s="136"/>
      <c r="F360" s="136"/>
      <c r="G360" s="136"/>
      <c r="H360" s="136"/>
      <c r="I360" s="136"/>
      <c r="J360" s="136"/>
      <c r="K360" s="136"/>
      <c r="L360" s="136"/>
    </row>
    <row r="361" spans="1:12" x14ac:dyDescent="0.25">
      <c r="A361" s="136"/>
      <c r="B361" s="136"/>
      <c r="C361" s="136"/>
      <c r="D361" s="136"/>
      <c r="E361" s="136"/>
      <c r="F361" s="136"/>
      <c r="G361" s="136"/>
      <c r="H361" s="136"/>
      <c r="I361" s="136"/>
      <c r="J361" s="136"/>
      <c r="K361" s="136"/>
      <c r="L361" s="136"/>
    </row>
  </sheetData>
  <mergeCells count="76">
    <mergeCell ref="B7:K7"/>
    <mergeCell ref="B9:B10"/>
    <mergeCell ref="I9:I10"/>
    <mergeCell ref="B12:C12"/>
    <mergeCell ref="J9:K10"/>
    <mergeCell ref="J12:K12"/>
    <mergeCell ref="E9:G10"/>
    <mergeCell ref="B15:C15"/>
    <mergeCell ref="B16:C16"/>
    <mergeCell ref="J36:K36"/>
    <mergeCell ref="B26:D26"/>
    <mergeCell ref="B36:C36"/>
    <mergeCell ref="F30:G30"/>
    <mergeCell ref="B32:G32"/>
    <mergeCell ref="B35:C35"/>
    <mergeCell ref="F35:G35"/>
    <mergeCell ref="I28:K28"/>
    <mergeCell ref="J27:K27"/>
    <mergeCell ref="H35:I35"/>
    <mergeCell ref="J26:K26"/>
    <mergeCell ref="I24:K24"/>
    <mergeCell ref="J23:K23"/>
    <mergeCell ref="J17:K17"/>
    <mergeCell ref="B13:C13"/>
    <mergeCell ref="J38:K38"/>
    <mergeCell ref="J37:K37"/>
    <mergeCell ref="F37:G37"/>
    <mergeCell ref="F38:G38"/>
    <mergeCell ref="B17:C17"/>
    <mergeCell ref="B30:E30"/>
    <mergeCell ref="B20:D20"/>
    <mergeCell ref="B21:D21"/>
    <mergeCell ref="B22:D22"/>
    <mergeCell ref="B23:D23"/>
    <mergeCell ref="B27:D27"/>
    <mergeCell ref="J35:K35"/>
    <mergeCell ref="H36:I36"/>
    <mergeCell ref="H37:I37"/>
    <mergeCell ref="B14:C14"/>
    <mergeCell ref="J58:K58"/>
    <mergeCell ref="I40:K40"/>
    <mergeCell ref="J39:K39"/>
    <mergeCell ref="J53:K53"/>
    <mergeCell ref="I44:K44"/>
    <mergeCell ref="J43:K43"/>
    <mergeCell ref="H39:I39"/>
    <mergeCell ref="H58:I58"/>
    <mergeCell ref="J57:K57"/>
    <mergeCell ref="J42:K42"/>
    <mergeCell ref="B42:C42"/>
    <mergeCell ref="F42:G42"/>
    <mergeCell ref="H42:I42"/>
    <mergeCell ref="B43:C43"/>
    <mergeCell ref="F43:G43"/>
    <mergeCell ref="H43:I43"/>
    <mergeCell ref="B39:C39"/>
    <mergeCell ref="H38:I38"/>
    <mergeCell ref="F36:G36"/>
    <mergeCell ref="F39:G39"/>
    <mergeCell ref="B37:C37"/>
    <mergeCell ref="H32:K32"/>
    <mergeCell ref="J56:K56"/>
    <mergeCell ref="A1:L1"/>
    <mergeCell ref="A2:L2"/>
    <mergeCell ref="B3:L3"/>
    <mergeCell ref="B4:L4"/>
    <mergeCell ref="B5:L5"/>
    <mergeCell ref="J16:K16"/>
    <mergeCell ref="J15:K15"/>
    <mergeCell ref="J14:K14"/>
    <mergeCell ref="J13:K13"/>
    <mergeCell ref="J22:K22"/>
    <mergeCell ref="J21:K21"/>
    <mergeCell ref="J20:K20"/>
    <mergeCell ref="I18:K18"/>
    <mergeCell ref="B38:C38"/>
  </mergeCells>
  <printOptions horizontalCentered="1"/>
  <pageMargins left="0.51181102362204722" right="0.51181102362204722" top="0.78740157480314965" bottom="0.78740157480314965"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5"/>
  <sheetViews>
    <sheetView view="pageBreakPreview" zoomScaleNormal="100" zoomScaleSheetLayoutView="100" workbookViewId="0">
      <selection activeCell="A2" sqref="A2:K2"/>
    </sheetView>
  </sheetViews>
  <sheetFormatPr defaultRowHeight="12.75" x14ac:dyDescent="0.2"/>
  <cols>
    <col min="1" max="3" width="9.140625" style="219"/>
    <col min="4" max="4" width="10" style="219" customWidth="1"/>
    <col min="5" max="5" width="4.7109375" style="219" bestFit="1" customWidth="1"/>
    <col min="6" max="6" width="7.42578125" style="219" customWidth="1"/>
    <col min="7" max="7" width="7" style="219" customWidth="1"/>
    <col min="8" max="8" width="9.42578125" style="219" bestFit="1" customWidth="1"/>
    <col min="9" max="9" width="12.5703125" style="219" customWidth="1"/>
    <col min="10" max="10" width="11.140625" style="219" bestFit="1" customWidth="1"/>
    <col min="11" max="11" width="11.140625" style="219" customWidth="1"/>
    <col min="12" max="259" width="9.140625" style="219"/>
    <col min="260" max="260" width="10" style="219" customWidth="1"/>
    <col min="261" max="261" width="9.140625" style="219"/>
    <col min="262" max="262" width="7.42578125" style="219" customWidth="1"/>
    <col min="263" max="263" width="7" style="219" customWidth="1"/>
    <col min="264" max="264" width="9.140625" style="219"/>
    <col min="265" max="265" width="12.5703125" style="219" customWidth="1"/>
    <col min="266" max="266" width="10.7109375" style="219" customWidth="1"/>
    <col min="267" max="267" width="11.140625" style="219" customWidth="1"/>
    <col min="268" max="515" width="9.140625" style="219"/>
    <col min="516" max="516" width="10" style="219" customWidth="1"/>
    <col min="517" max="517" width="9.140625" style="219"/>
    <col min="518" max="518" width="7.42578125" style="219" customWidth="1"/>
    <col min="519" max="519" width="7" style="219" customWidth="1"/>
    <col min="520" max="520" width="9.140625" style="219"/>
    <col min="521" max="521" width="12.5703125" style="219" customWidth="1"/>
    <col min="522" max="522" width="10.7109375" style="219" customWidth="1"/>
    <col min="523" max="523" width="11.140625" style="219" customWidth="1"/>
    <col min="524" max="771" width="9.140625" style="219"/>
    <col min="772" max="772" width="10" style="219" customWidth="1"/>
    <col min="773" max="773" width="9.140625" style="219"/>
    <col min="774" max="774" width="7.42578125" style="219" customWidth="1"/>
    <col min="775" max="775" width="7" style="219" customWidth="1"/>
    <col min="776" max="776" width="9.140625" style="219"/>
    <col min="777" max="777" width="12.5703125" style="219" customWidth="1"/>
    <col min="778" max="778" width="10.7109375" style="219" customWidth="1"/>
    <col min="779" max="779" width="11.140625" style="219" customWidth="1"/>
    <col min="780" max="1027" width="9.140625" style="219"/>
    <col min="1028" max="1028" width="10" style="219" customWidth="1"/>
    <col min="1029" max="1029" width="9.140625" style="219"/>
    <col min="1030" max="1030" width="7.42578125" style="219" customWidth="1"/>
    <col min="1031" max="1031" width="7" style="219" customWidth="1"/>
    <col min="1032" max="1032" width="9.140625" style="219"/>
    <col min="1033" max="1033" width="12.5703125" style="219" customWidth="1"/>
    <col min="1034" max="1034" width="10.7109375" style="219" customWidth="1"/>
    <col min="1035" max="1035" width="11.140625" style="219" customWidth="1"/>
    <col min="1036" max="1283" width="9.140625" style="219"/>
    <col min="1284" max="1284" width="10" style="219" customWidth="1"/>
    <col min="1285" max="1285" width="9.140625" style="219"/>
    <col min="1286" max="1286" width="7.42578125" style="219" customWidth="1"/>
    <col min="1287" max="1287" width="7" style="219" customWidth="1"/>
    <col min="1288" max="1288" width="9.140625" style="219"/>
    <col min="1289" max="1289" width="12.5703125" style="219" customWidth="1"/>
    <col min="1290" max="1290" width="10.7109375" style="219" customWidth="1"/>
    <col min="1291" max="1291" width="11.140625" style="219" customWidth="1"/>
    <col min="1292" max="1539" width="9.140625" style="219"/>
    <col min="1540" max="1540" width="10" style="219" customWidth="1"/>
    <col min="1541" max="1541" width="9.140625" style="219"/>
    <col min="1542" max="1542" width="7.42578125" style="219" customWidth="1"/>
    <col min="1543" max="1543" width="7" style="219" customWidth="1"/>
    <col min="1544" max="1544" width="9.140625" style="219"/>
    <col min="1545" max="1545" width="12.5703125" style="219" customWidth="1"/>
    <col min="1546" max="1546" width="10.7109375" style="219" customWidth="1"/>
    <col min="1547" max="1547" width="11.140625" style="219" customWidth="1"/>
    <col min="1548" max="1795" width="9.140625" style="219"/>
    <col min="1796" max="1796" width="10" style="219" customWidth="1"/>
    <col min="1797" max="1797" width="9.140625" style="219"/>
    <col min="1798" max="1798" width="7.42578125" style="219" customWidth="1"/>
    <col min="1799" max="1799" width="7" style="219" customWidth="1"/>
    <col min="1800" max="1800" width="9.140625" style="219"/>
    <col min="1801" max="1801" width="12.5703125" style="219" customWidth="1"/>
    <col min="1802" max="1802" width="10.7109375" style="219" customWidth="1"/>
    <col min="1803" max="1803" width="11.140625" style="219" customWidth="1"/>
    <col min="1804" max="2051" width="9.140625" style="219"/>
    <col min="2052" max="2052" width="10" style="219" customWidth="1"/>
    <col min="2053" max="2053" width="9.140625" style="219"/>
    <col min="2054" max="2054" width="7.42578125" style="219" customWidth="1"/>
    <col min="2055" max="2055" width="7" style="219" customWidth="1"/>
    <col min="2056" max="2056" width="9.140625" style="219"/>
    <col min="2057" max="2057" width="12.5703125" style="219" customWidth="1"/>
    <col min="2058" max="2058" width="10.7109375" style="219" customWidth="1"/>
    <col min="2059" max="2059" width="11.140625" style="219" customWidth="1"/>
    <col min="2060" max="2307" width="9.140625" style="219"/>
    <col min="2308" max="2308" width="10" style="219" customWidth="1"/>
    <col min="2309" max="2309" width="9.140625" style="219"/>
    <col min="2310" max="2310" width="7.42578125" style="219" customWidth="1"/>
    <col min="2311" max="2311" width="7" style="219" customWidth="1"/>
    <col min="2312" max="2312" width="9.140625" style="219"/>
    <col min="2313" max="2313" width="12.5703125" style="219" customWidth="1"/>
    <col min="2314" max="2314" width="10.7109375" style="219" customWidth="1"/>
    <col min="2315" max="2315" width="11.140625" style="219" customWidth="1"/>
    <col min="2316" max="2563" width="9.140625" style="219"/>
    <col min="2564" max="2564" width="10" style="219" customWidth="1"/>
    <col min="2565" max="2565" width="9.140625" style="219"/>
    <col min="2566" max="2566" width="7.42578125" style="219" customWidth="1"/>
    <col min="2567" max="2567" width="7" style="219" customWidth="1"/>
    <col min="2568" max="2568" width="9.140625" style="219"/>
    <col min="2569" max="2569" width="12.5703125" style="219" customWidth="1"/>
    <col min="2570" max="2570" width="10.7109375" style="219" customWidth="1"/>
    <col min="2571" max="2571" width="11.140625" style="219" customWidth="1"/>
    <col min="2572" max="2819" width="9.140625" style="219"/>
    <col min="2820" max="2820" width="10" style="219" customWidth="1"/>
    <col min="2821" max="2821" width="9.140625" style="219"/>
    <col min="2822" max="2822" width="7.42578125" style="219" customWidth="1"/>
    <col min="2823" max="2823" width="7" style="219" customWidth="1"/>
    <col min="2824" max="2824" width="9.140625" style="219"/>
    <col min="2825" max="2825" width="12.5703125" style="219" customWidth="1"/>
    <col min="2826" max="2826" width="10.7109375" style="219" customWidth="1"/>
    <col min="2827" max="2827" width="11.140625" style="219" customWidth="1"/>
    <col min="2828" max="3075" width="9.140625" style="219"/>
    <col min="3076" max="3076" width="10" style="219" customWidth="1"/>
    <col min="3077" max="3077" width="9.140625" style="219"/>
    <col min="3078" max="3078" width="7.42578125" style="219" customWidth="1"/>
    <col min="3079" max="3079" width="7" style="219" customWidth="1"/>
    <col min="3080" max="3080" width="9.140625" style="219"/>
    <col min="3081" max="3081" width="12.5703125" style="219" customWidth="1"/>
    <col min="3082" max="3082" width="10.7109375" style="219" customWidth="1"/>
    <col min="3083" max="3083" width="11.140625" style="219" customWidth="1"/>
    <col min="3084" max="3331" width="9.140625" style="219"/>
    <col min="3332" max="3332" width="10" style="219" customWidth="1"/>
    <col min="3333" max="3333" width="9.140625" style="219"/>
    <col min="3334" max="3334" width="7.42578125" style="219" customWidth="1"/>
    <col min="3335" max="3335" width="7" style="219" customWidth="1"/>
    <col min="3336" max="3336" width="9.140625" style="219"/>
    <col min="3337" max="3337" width="12.5703125" style="219" customWidth="1"/>
    <col min="3338" max="3338" width="10.7109375" style="219" customWidth="1"/>
    <col min="3339" max="3339" width="11.140625" style="219" customWidth="1"/>
    <col min="3340" max="3587" width="9.140625" style="219"/>
    <col min="3588" max="3588" width="10" style="219" customWidth="1"/>
    <col min="3589" max="3589" width="9.140625" style="219"/>
    <col min="3590" max="3590" width="7.42578125" style="219" customWidth="1"/>
    <col min="3591" max="3591" width="7" style="219" customWidth="1"/>
    <col min="3592" max="3592" width="9.140625" style="219"/>
    <col min="3593" max="3593" width="12.5703125" style="219" customWidth="1"/>
    <col min="3594" max="3594" width="10.7109375" style="219" customWidth="1"/>
    <col min="3595" max="3595" width="11.140625" style="219" customWidth="1"/>
    <col min="3596" max="3843" width="9.140625" style="219"/>
    <col min="3844" max="3844" width="10" style="219" customWidth="1"/>
    <col min="3845" max="3845" width="9.140625" style="219"/>
    <col min="3846" max="3846" width="7.42578125" style="219" customWidth="1"/>
    <col min="3847" max="3847" width="7" style="219" customWidth="1"/>
    <col min="3848" max="3848" width="9.140625" style="219"/>
    <col min="3849" max="3849" width="12.5703125" style="219" customWidth="1"/>
    <col min="3850" max="3850" width="10.7109375" style="219" customWidth="1"/>
    <col min="3851" max="3851" width="11.140625" style="219" customWidth="1"/>
    <col min="3852" max="4099" width="9.140625" style="219"/>
    <col min="4100" max="4100" width="10" style="219" customWidth="1"/>
    <col min="4101" max="4101" width="9.140625" style="219"/>
    <col min="4102" max="4102" width="7.42578125" style="219" customWidth="1"/>
    <col min="4103" max="4103" width="7" style="219" customWidth="1"/>
    <col min="4104" max="4104" width="9.140625" style="219"/>
    <col min="4105" max="4105" width="12.5703125" style="219" customWidth="1"/>
    <col min="4106" max="4106" width="10.7109375" style="219" customWidth="1"/>
    <col min="4107" max="4107" width="11.140625" style="219" customWidth="1"/>
    <col min="4108" max="4355" width="9.140625" style="219"/>
    <col min="4356" max="4356" width="10" style="219" customWidth="1"/>
    <col min="4357" max="4357" width="9.140625" style="219"/>
    <col min="4358" max="4358" width="7.42578125" style="219" customWidth="1"/>
    <col min="4359" max="4359" width="7" style="219" customWidth="1"/>
    <col min="4360" max="4360" width="9.140625" style="219"/>
    <col min="4361" max="4361" width="12.5703125" style="219" customWidth="1"/>
    <col min="4362" max="4362" width="10.7109375" style="219" customWidth="1"/>
    <col min="4363" max="4363" width="11.140625" style="219" customWidth="1"/>
    <col min="4364" max="4611" width="9.140625" style="219"/>
    <col min="4612" max="4612" width="10" style="219" customWidth="1"/>
    <col min="4613" max="4613" width="9.140625" style="219"/>
    <col min="4614" max="4614" width="7.42578125" style="219" customWidth="1"/>
    <col min="4615" max="4615" width="7" style="219" customWidth="1"/>
    <col min="4616" max="4616" width="9.140625" style="219"/>
    <col min="4617" max="4617" width="12.5703125" style="219" customWidth="1"/>
    <col min="4618" max="4618" width="10.7109375" style="219" customWidth="1"/>
    <col min="4619" max="4619" width="11.140625" style="219" customWidth="1"/>
    <col min="4620" max="4867" width="9.140625" style="219"/>
    <col min="4868" max="4868" width="10" style="219" customWidth="1"/>
    <col min="4869" max="4869" width="9.140625" style="219"/>
    <col min="4870" max="4870" width="7.42578125" style="219" customWidth="1"/>
    <col min="4871" max="4871" width="7" style="219" customWidth="1"/>
    <col min="4872" max="4872" width="9.140625" style="219"/>
    <col min="4873" max="4873" width="12.5703125" style="219" customWidth="1"/>
    <col min="4874" max="4874" width="10.7109375" style="219" customWidth="1"/>
    <col min="4875" max="4875" width="11.140625" style="219" customWidth="1"/>
    <col min="4876" max="5123" width="9.140625" style="219"/>
    <col min="5124" max="5124" width="10" style="219" customWidth="1"/>
    <col min="5125" max="5125" width="9.140625" style="219"/>
    <col min="5126" max="5126" width="7.42578125" style="219" customWidth="1"/>
    <col min="5127" max="5127" width="7" style="219" customWidth="1"/>
    <col min="5128" max="5128" width="9.140625" style="219"/>
    <col min="5129" max="5129" width="12.5703125" style="219" customWidth="1"/>
    <col min="5130" max="5130" width="10.7109375" style="219" customWidth="1"/>
    <col min="5131" max="5131" width="11.140625" style="219" customWidth="1"/>
    <col min="5132" max="5379" width="9.140625" style="219"/>
    <col min="5380" max="5380" width="10" style="219" customWidth="1"/>
    <col min="5381" max="5381" width="9.140625" style="219"/>
    <col min="5382" max="5382" width="7.42578125" style="219" customWidth="1"/>
    <col min="5383" max="5383" width="7" style="219" customWidth="1"/>
    <col min="5384" max="5384" width="9.140625" style="219"/>
    <col min="5385" max="5385" width="12.5703125" style="219" customWidth="1"/>
    <col min="5386" max="5386" width="10.7109375" style="219" customWidth="1"/>
    <col min="5387" max="5387" width="11.140625" style="219" customWidth="1"/>
    <col min="5388" max="5635" width="9.140625" style="219"/>
    <col min="5636" max="5636" width="10" style="219" customWidth="1"/>
    <col min="5637" max="5637" width="9.140625" style="219"/>
    <col min="5638" max="5638" width="7.42578125" style="219" customWidth="1"/>
    <col min="5639" max="5639" width="7" style="219" customWidth="1"/>
    <col min="5640" max="5640" width="9.140625" style="219"/>
    <col min="5641" max="5641" width="12.5703125" style="219" customWidth="1"/>
    <col min="5642" max="5642" width="10.7109375" style="219" customWidth="1"/>
    <col min="5643" max="5643" width="11.140625" style="219" customWidth="1"/>
    <col min="5644" max="5891" width="9.140625" style="219"/>
    <col min="5892" max="5892" width="10" style="219" customWidth="1"/>
    <col min="5893" max="5893" width="9.140625" style="219"/>
    <col min="5894" max="5894" width="7.42578125" style="219" customWidth="1"/>
    <col min="5895" max="5895" width="7" style="219" customWidth="1"/>
    <col min="5896" max="5896" width="9.140625" style="219"/>
    <col min="5897" max="5897" width="12.5703125" style="219" customWidth="1"/>
    <col min="5898" max="5898" width="10.7109375" style="219" customWidth="1"/>
    <col min="5899" max="5899" width="11.140625" style="219" customWidth="1"/>
    <col min="5900" max="6147" width="9.140625" style="219"/>
    <col min="6148" max="6148" width="10" style="219" customWidth="1"/>
    <col min="6149" max="6149" width="9.140625" style="219"/>
    <col min="6150" max="6150" width="7.42578125" style="219" customWidth="1"/>
    <col min="6151" max="6151" width="7" style="219" customWidth="1"/>
    <col min="6152" max="6152" width="9.140625" style="219"/>
    <col min="6153" max="6153" width="12.5703125" style="219" customWidth="1"/>
    <col min="6154" max="6154" width="10.7109375" style="219" customWidth="1"/>
    <col min="6155" max="6155" width="11.140625" style="219" customWidth="1"/>
    <col min="6156" max="6403" width="9.140625" style="219"/>
    <col min="6404" max="6404" width="10" style="219" customWidth="1"/>
    <col min="6405" max="6405" width="9.140625" style="219"/>
    <col min="6406" max="6406" width="7.42578125" style="219" customWidth="1"/>
    <col min="6407" max="6407" width="7" style="219" customWidth="1"/>
    <col min="6408" max="6408" width="9.140625" style="219"/>
    <col min="6409" max="6409" width="12.5703125" style="219" customWidth="1"/>
    <col min="6410" max="6410" width="10.7109375" style="219" customWidth="1"/>
    <col min="6411" max="6411" width="11.140625" style="219" customWidth="1"/>
    <col min="6412" max="6659" width="9.140625" style="219"/>
    <col min="6660" max="6660" width="10" style="219" customWidth="1"/>
    <col min="6661" max="6661" width="9.140625" style="219"/>
    <col min="6662" max="6662" width="7.42578125" style="219" customWidth="1"/>
    <col min="6663" max="6663" width="7" style="219" customWidth="1"/>
    <col min="6664" max="6664" width="9.140625" style="219"/>
    <col min="6665" max="6665" width="12.5703125" style="219" customWidth="1"/>
    <col min="6666" max="6666" width="10.7109375" style="219" customWidth="1"/>
    <col min="6667" max="6667" width="11.140625" style="219" customWidth="1"/>
    <col min="6668" max="6915" width="9.140625" style="219"/>
    <col min="6916" max="6916" width="10" style="219" customWidth="1"/>
    <col min="6917" max="6917" width="9.140625" style="219"/>
    <col min="6918" max="6918" width="7.42578125" style="219" customWidth="1"/>
    <col min="6919" max="6919" width="7" style="219" customWidth="1"/>
    <col min="6920" max="6920" width="9.140625" style="219"/>
    <col min="6921" max="6921" width="12.5703125" style="219" customWidth="1"/>
    <col min="6922" max="6922" width="10.7109375" style="219" customWidth="1"/>
    <col min="6923" max="6923" width="11.140625" style="219" customWidth="1"/>
    <col min="6924" max="7171" width="9.140625" style="219"/>
    <col min="7172" max="7172" width="10" style="219" customWidth="1"/>
    <col min="7173" max="7173" width="9.140625" style="219"/>
    <col min="7174" max="7174" width="7.42578125" style="219" customWidth="1"/>
    <col min="7175" max="7175" width="7" style="219" customWidth="1"/>
    <col min="7176" max="7176" width="9.140625" style="219"/>
    <col min="7177" max="7177" width="12.5703125" style="219" customWidth="1"/>
    <col min="7178" max="7178" width="10.7109375" style="219" customWidth="1"/>
    <col min="7179" max="7179" width="11.140625" style="219" customWidth="1"/>
    <col min="7180" max="7427" width="9.140625" style="219"/>
    <col min="7428" max="7428" width="10" style="219" customWidth="1"/>
    <col min="7429" max="7429" width="9.140625" style="219"/>
    <col min="7430" max="7430" width="7.42578125" style="219" customWidth="1"/>
    <col min="7431" max="7431" width="7" style="219" customWidth="1"/>
    <col min="7432" max="7432" width="9.140625" style="219"/>
    <col min="7433" max="7433" width="12.5703125" style="219" customWidth="1"/>
    <col min="7434" max="7434" width="10.7109375" style="219" customWidth="1"/>
    <col min="7435" max="7435" width="11.140625" style="219" customWidth="1"/>
    <col min="7436" max="7683" width="9.140625" style="219"/>
    <col min="7684" max="7684" width="10" style="219" customWidth="1"/>
    <col min="7685" max="7685" width="9.140625" style="219"/>
    <col min="7686" max="7686" width="7.42578125" style="219" customWidth="1"/>
    <col min="7687" max="7687" width="7" style="219" customWidth="1"/>
    <col min="7688" max="7688" width="9.140625" style="219"/>
    <col min="7689" max="7689" width="12.5703125" style="219" customWidth="1"/>
    <col min="7690" max="7690" width="10.7109375" style="219" customWidth="1"/>
    <col min="7691" max="7691" width="11.140625" style="219" customWidth="1"/>
    <col min="7692" max="7939" width="9.140625" style="219"/>
    <col min="7940" max="7940" width="10" style="219" customWidth="1"/>
    <col min="7941" max="7941" width="9.140625" style="219"/>
    <col min="7942" max="7942" width="7.42578125" style="219" customWidth="1"/>
    <col min="7943" max="7943" width="7" style="219" customWidth="1"/>
    <col min="7944" max="7944" width="9.140625" style="219"/>
    <col min="7945" max="7945" width="12.5703125" style="219" customWidth="1"/>
    <col min="7946" max="7946" width="10.7109375" style="219" customWidth="1"/>
    <col min="7947" max="7947" width="11.140625" style="219" customWidth="1"/>
    <col min="7948" max="8195" width="9.140625" style="219"/>
    <col min="8196" max="8196" width="10" style="219" customWidth="1"/>
    <col min="8197" max="8197" width="9.140625" style="219"/>
    <col min="8198" max="8198" width="7.42578125" style="219" customWidth="1"/>
    <col min="8199" max="8199" width="7" style="219" customWidth="1"/>
    <col min="8200" max="8200" width="9.140625" style="219"/>
    <col min="8201" max="8201" width="12.5703125" style="219" customWidth="1"/>
    <col min="8202" max="8202" width="10.7109375" style="219" customWidth="1"/>
    <col min="8203" max="8203" width="11.140625" style="219" customWidth="1"/>
    <col min="8204" max="8451" width="9.140625" style="219"/>
    <col min="8452" max="8452" width="10" style="219" customWidth="1"/>
    <col min="8453" max="8453" width="9.140625" style="219"/>
    <col min="8454" max="8454" width="7.42578125" style="219" customWidth="1"/>
    <col min="8455" max="8455" width="7" style="219" customWidth="1"/>
    <col min="8456" max="8456" width="9.140625" style="219"/>
    <col min="8457" max="8457" width="12.5703125" style="219" customWidth="1"/>
    <col min="8458" max="8458" width="10.7109375" style="219" customWidth="1"/>
    <col min="8459" max="8459" width="11.140625" style="219" customWidth="1"/>
    <col min="8460" max="8707" width="9.140625" style="219"/>
    <col min="8708" max="8708" width="10" style="219" customWidth="1"/>
    <col min="8709" max="8709" width="9.140625" style="219"/>
    <col min="8710" max="8710" width="7.42578125" style="219" customWidth="1"/>
    <col min="8711" max="8711" width="7" style="219" customWidth="1"/>
    <col min="8712" max="8712" width="9.140625" style="219"/>
    <col min="8713" max="8713" width="12.5703125" style="219" customWidth="1"/>
    <col min="8714" max="8714" width="10.7109375" style="219" customWidth="1"/>
    <col min="8715" max="8715" width="11.140625" style="219" customWidth="1"/>
    <col min="8716" max="8963" width="9.140625" style="219"/>
    <col min="8964" max="8964" width="10" style="219" customWidth="1"/>
    <col min="8965" max="8965" width="9.140625" style="219"/>
    <col min="8966" max="8966" width="7.42578125" style="219" customWidth="1"/>
    <col min="8967" max="8967" width="7" style="219" customWidth="1"/>
    <col min="8968" max="8968" width="9.140625" style="219"/>
    <col min="8969" max="8969" width="12.5703125" style="219" customWidth="1"/>
    <col min="8970" max="8970" width="10.7109375" style="219" customWidth="1"/>
    <col min="8971" max="8971" width="11.140625" style="219" customWidth="1"/>
    <col min="8972" max="9219" width="9.140625" style="219"/>
    <col min="9220" max="9220" width="10" style="219" customWidth="1"/>
    <col min="9221" max="9221" width="9.140625" style="219"/>
    <col min="9222" max="9222" width="7.42578125" style="219" customWidth="1"/>
    <col min="9223" max="9223" width="7" style="219" customWidth="1"/>
    <col min="9224" max="9224" width="9.140625" style="219"/>
    <col min="9225" max="9225" width="12.5703125" style="219" customWidth="1"/>
    <col min="9226" max="9226" width="10.7109375" style="219" customWidth="1"/>
    <col min="9227" max="9227" width="11.140625" style="219" customWidth="1"/>
    <col min="9228" max="9475" width="9.140625" style="219"/>
    <col min="9476" max="9476" width="10" style="219" customWidth="1"/>
    <col min="9477" max="9477" width="9.140625" style="219"/>
    <col min="9478" max="9478" width="7.42578125" style="219" customWidth="1"/>
    <col min="9479" max="9479" width="7" style="219" customWidth="1"/>
    <col min="9480" max="9480" width="9.140625" style="219"/>
    <col min="9481" max="9481" width="12.5703125" style="219" customWidth="1"/>
    <col min="9482" max="9482" width="10.7109375" style="219" customWidth="1"/>
    <col min="9483" max="9483" width="11.140625" style="219" customWidth="1"/>
    <col min="9484" max="9731" width="9.140625" style="219"/>
    <col min="9732" max="9732" width="10" style="219" customWidth="1"/>
    <col min="9733" max="9733" width="9.140625" style="219"/>
    <col min="9734" max="9734" width="7.42578125" style="219" customWidth="1"/>
    <col min="9735" max="9735" width="7" style="219" customWidth="1"/>
    <col min="9736" max="9736" width="9.140625" style="219"/>
    <col min="9737" max="9737" width="12.5703125" style="219" customWidth="1"/>
    <col min="9738" max="9738" width="10.7109375" style="219" customWidth="1"/>
    <col min="9739" max="9739" width="11.140625" style="219" customWidth="1"/>
    <col min="9740" max="9987" width="9.140625" style="219"/>
    <col min="9988" max="9988" width="10" style="219" customWidth="1"/>
    <col min="9989" max="9989" width="9.140625" style="219"/>
    <col min="9990" max="9990" width="7.42578125" style="219" customWidth="1"/>
    <col min="9991" max="9991" width="7" style="219" customWidth="1"/>
    <col min="9992" max="9992" width="9.140625" style="219"/>
    <col min="9993" max="9993" width="12.5703125" style="219" customWidth="1"/>
    <col min="9994" max="9994" width="10.7109375" style="219" customWidth="1"/>
    <col min="9995" max="9995" width="11.140625" style="219" customWidth="1"/>
    <col min="9996" max="10243" width="9.140625" style="219"/>
    <col min="10244" max="10244" width="10" style="219" customWidth="1"/>
    <col min="10245" max="10245" width="9.140625" style="219"/>
    <col min="10246" max="10246" width="7.42578125" style="219" customWidth="1"/>
    <col min="10247" max="10247" width="7" style="219" customWidth="1"/>
    <col min="10248" max="10248" width="9.140625" style="219"/>
    <col min="10249" max="10249" width="12.5703125" style="219" customWidth="1"/>
    <col min="10250" max="10250" width="10.7109375" style="219" customWidth="1"/>
    <col min="10251" max="10251" width="11.140625" style="219" customWidth="1"/>
    <col min="10252" max="10499" width="9.140625" style="219"/>
    <col min="10500" max="10500" width="10" style="219" customWidth="1"/>
    <col min="10501" max="10501" width="9.140625" style="219"/>
    <col min="10502" max="10502" width="7.42578125" style="219" customWidth="1"/>
    <col min="10503" max="10503" width="7" style="219" customWidth="1"/>
    <col min="10504" max="10504" width="9.140625" style="219"/>
    <col min="10505" max="10505" width="12.5703125" style="219" customWidth="1"/>
    <col min="10506" max="10506" width="10.7109375" style="219" customWidth="1"/>
    <col min="10507" max="10507" width="11.140625" style="219" customWidth="1"/>
    <col min="10508" max="10755" width="9.140625" style="219"/>
    <col min="10756" max="10756" width="10" style="219" customWidth="1"/>
    <col min="10757" max="10757" width="9.140625" style="219"/>
    <col min="10758" max="10758" width="7.42578125" style="219" customWidth="1"/>
    <col min="10759" max="10759" width="7" style="219" customWidth="1"/>
    <col min="10760" max="10760" width="9.140625" style="219"/>
    <col min="10761" max="10761" width="12.5703125" style="219" customWidth="1"/>
    <col min="10762" max="10762" width="10.7109375" style="219" customWidth="1"/>
    <col min="10763" max="10763" width="11.140625" style="219" customWidth="1"/>
    <col min="10764" max="11011" width="9.140625" style="219"/>
    <col min="11012" max="11012" width="10" style="219" customWidth="1"/>
    <col min="11013" max="11013" width="9.140625" style="219"/>
    <col min="11014" max="11014" width="7.42578125" style="219" customWidth="1"/>
    <col min="11015" max="11015" width="7" style="219" customWidth="1"/>
    <col min="11016" max="11016" width="9.140625" style="219"/>
    <col min="11017" max="11017" width="12.5703125" style="219" customWidth="1"/>
    <col min="11018" max="11018" width="10.7109375" style="219" customWidth="1"/>
    <col min="11019" max="11019" width="11.140625" style="219" customWidth="1"/>
    <col min="11020" max="11267" width="9.140625" style="219"/>
    <col min="11268" max="11268" width="10" style="219" customWidth="1"/>
    <col min="11269" max="11269" width="9.140625" style="219"/>
    <col min="11270" max="11270" width="7.42578125" style="219" customWidth="1"/>
    <col min="11271" max="11271" width="7" style="219" customWidth="1"/>
    <col min="11272" max="11272" width="9.140625" style="219"/>
    <col min="11273" max="11273" width="12.5703125" style="219" customWidth="1"/>
    <col min="11274" max="11274" width="10.7109375" style="219" customWidth="1"/>
    <col min="11275" max="11275" width="11.140625" style="219" customWidth="1"/>
    <col min="11276" max="11523" width="9.140625" style="219"/>
    <col min="11524" max="11524" width="10" style="219" customWidth="1"/>
    <col min="11525" max="11525" width="9.140625" style="219"/>
    <col min="11526" max="11526" width="7.42578125" style="219" customWidth="1"/>
    <col min="11527" max="11527" width="7" style="219" customWidth="1"/>
    <col min="11528" max="11528" width="9.140625" style="219"/>
    <col min="11529" max="11529" width="12.5703125" style="219" customWidth="1"/>
    <col min="11530" max="11530" width="10.7109375" style="219" customWidth="1"/>
    <col min="11531" max="11531" width="11.140625" style="219" customWidth="1"/>
    <col min="11532" max="11779" width="9.140625" style="219"/>
    <col min="11780" max="11780" width="10" style="219" customWidth="1"/>
    <col min="11781" max="11781" width="9.140625" style="219"/>
    <col min="11782" max="11782" width="7.42578125" style="219" customWidth="1"/>
    <col min="11783" max="11783" width="7" style="219" customWidth="1"/>
    <col min="11784" max="11784" width="9.140625" style="219"/>
    <col min="11785" max="11785" width="12.5703125" style="219" customWidth="1"/>
    <col min="11786" max="11786" width="10.7109375" style="219" customWidth="1"/>
    <col min="11787" max="11787" width="11.140625" style="219" customWidth="1"/>
    <col min="11788" max="12035" width="9.140625" style="219"/>
    <col min="12036" max="12036" width="10" style="219" customWidth="1"/>
    <col min="12037" max="12037" width="9.140625" style="219"/>
    <col min="12038" max="12038" width="7.42578125" style="219" customWidth="1"/>
    <col min="12039" max="12039" width="7" style="219" customWidth="1"/>
    <col min="12040" max="12040" width="9.140625" style="219"/>
    <col min="12041" max="12041" width="12.5703125" style="219" customWidth="1"/>
    <col min="12042" max="12042" width="10.7109375" style="219" customWidth="1"/>
    <col min="12043" max="12043" width="11.140625" style="219" customWidth="1"/>
    <col min="12044" max="12291" width="9.140625" style="219"/>
    <col min="12292" max="12292" width="10" style="219" customWidth="1"/>
    <col min="12293" max="12293" width="9.140625" style="219"/>
    <col min="12294" max="12294" width="7.42578125" style="219" customWidth="1"/>
    <col min="12295" max="12295" width="7" style="219" customWidth="1"/>
    <col min="12296" max="12296" width="9.140625" style="219"/>
    <col min="12297" max="12297" width="12.5703125" style="219" customWidth="1"/>
    <col min="12298" max="12298" width="10.7109375" style="219" customWidth="1"/>
    <col min="12299" max="12299" width="11.140625" style="219" customWidth="1"/>
    <col min="12300" max="12547" width="9.140625" style="219"/>
    <col min="12548" max="12548" width="10" style="219" customWidth="1"/>
    <col min="12549" max="12549" width="9.140625" style="219"/>
    <col min="12550" max="12550" width="7.42578125" style="219" customWidth="1"/>
    <col min="12551" max="12551" width="7" style="219" customWidth="1"/>
    <col min="12552" max="12552" width="9.140625" style="219"/>
    <col min="12553" max="12553" width="12.5703125" style="219" customWidth="1"/>
    <col min="12554" max="12554" width="10.7109375" style="219" customWidth="1"/>
    <col min="12555" max="12555" width="11.140625" style="219" customWidth="1"/>
    <col min="12556" max="12803" width="9.140625" style="219"/>
    <col min="12804" max="12804" width="10" style="219" customWidth="1"/>
    <col min="12805" max="12805" width="9.140625" style="219"/>
    <col min="12806" max="12806" width="7.42578125" style="219" customWidth="1"/>
    <col min="12807" max="12807" width="7" style="219" customWidth="1"/>
    <col min="12808" max="12808" width="9.140625" style="219"/>
    <col min="12809" max="12809" width="12.5703125" style="219" customWidth="1"/>
    <col min="12810" max="12810" width="10.7109375" style="219" customWidth="1"/>
    <col min="12811" max="12811" width="11.140625" style="219" customWidth="1"/>
    <col min="12812" max="13059" width="9.140625" style="219"/>
    <col min="13060" max="13060" width="10" style="219" customWidth="1"/>
    <col min="13061" max="13061" width="9.140625" style="219"/>
    <col min="13062" max="13062" width="7.42578125" style="219" customWidth="1"/>
    <col min="13063" max="13063" width="7" style="219" customWidth="1"/>
    <col min="13064" max="13064" width="9.140625" style="219"/>
    <col min="13065" max="13065" width="12.5703125" style="219" customWidth="1"/>
    <col min="13066" max="13066" width="10.7109375" style="219" customWidth="1"/>
    <col min="13067" max="13067" width="11.140625" style="219" customWidth="1"/>
    <col min="13068" max="13315" width="9.140625" style="219"/>
    <col min="13316" max="13316" width="10" style="219" customWidth="1"/>
    <col min="13317" max="13317" width="9.140625" style="219"/>
    <col min="13318" max="13318" width="7.42578125" style="219" customWidth="1"/>
    <col min="13319" max="13319" width="7" style="219" customWidth="1"/>
    <col min="13320" max="13320" width="9.140625" style="219"/>
    <col min="13321" max="13321" width="12.5703125" style="219" customWidth="1"/>
    <col min="13322" max="13322" width="10.7109375" style="219" customWidth="1"/>
    <col min="13323" max="13323" width="11.140625" style="219" customWidth="1"/>
    <col min="13324" max="13571" width="9.140625" style="219"/>
    <col min="13572" max="13572" width="10" style="219" customWidth="1"/>
    <col min="13573" max="13573" width="9.140625" style="219"/>
    <col min="13574" max="13574" width="7.42578125" style="219" customWidth="1"/>
    <col min="13575" max="13575" width="7" style="219" customWidth="1"/>
    <col min="13576" max="13576" width="9.140625" style="219"/>
    <col min="13577" max="13577" width="12.5703125" style="219" customWidth="1"/>
    <col min="13578" max="13578" width="10.7109375" style="219" customWidth="1"/>
    <col min="13579" max="13579" width="11.140625" style="219" customWidth="1"/>
    <col min="13580" max="13827" width="9.140625" style="219"/>
    <col min="13828" max="13828" width="10" style="219" customWidth="1"/>
    <col min="13829" max="13829" width="9.140625" style="219"/>
    <col min="13830" max="13830" width="7.42578125" style="219" customWidth="1"/>
    <col min="13831" max="13831" width="7" style="219" customWidth="1"/>
    <col min="13832" max="13832" width="9.140625" style="219"/>
    <col min="13833" max="13833" width="12.5703125" style="219" customWidth="1"/>
    <col min="13834" max="13834" width="10.7109375" style="219" customWidth="1"/>
    <col min="13835" max="13835" width="11.140625" style="219" customWidth="1"/>
    <col min="13836" max="14083" width="9.140625" style="219"/>
    <col min="14084" max="14084" width="10" style="219" customWidth="1"/>
    <col min="14085" max="14085" width="9.140625" style="219"/>
    <col min="14086" max="14086" width="7.42578125" style="219" customWidth="1"/>
    <col min="14087" max="14087" width="7" style="219" customWidth="1"/>
    <col min="14088" max="14088" width="9.140625" style="219"/>
    <col min="14089" max="14089" width="12.5703125" style="219" customWidth="1"/>
    <col min="14090" max="14090" width="10.7109375" style="219" customWidth="1"/>
    <col min="14091" max="14091" width="11.140625" style="219" customWidth="1"/>
    <col min="14092" max="14339" width="9.140625" style="219"/>
    <col min="14340" max="14340" width="10" style="219" customWidth="1"/>
    <col min="14341" max="14341" width="9.140625" style="219"/>
    <col min="14342" max="14342" width="7.42578125" style="219" customWidth="1"/>
    <col min="14343" max="14343" width="7" style="219" customWidth="1"/>
    <col min="14344" max="14344" width="9.140625" style="219"/>
    <col min="14345" max="14345" width="12.5703125" style="219" customWidth="1"/>
    <col min="14346" max="14346" width="10.7109375" style="219" customWidth="1"/>
    <col min="14347" max="14347" width="11.140625" style="219" customWidth="1"/>
    <col min="14348" max="14595" width="9.140625" style="219"/>
    <col min="14596" max="14596" width="10" style="219" customWidth="1"/>
    <col min="14597" max="14597" width="9.140625" style="219"/>
    <col min="14598" max="14598" width="7.42578125" style="219" customWidth="1"/>
    <col min="14599" max="14599" width="7" style="219" customWidth="1"/>
    <col min="14600" max="14600" width="9.140625" style="219"/>
    <col min="14601" max="14601" width="12.5703125" style="219" customWidth="1"/>
    <col min="14602" max="14602" width="10.7109375" style="219" customWidth="1"/>
    <col min="14603" max="14603" width="11.140625" style="219" customWidth="1"/>
    <col min="14604" max="14851" width="9.140625" style="219"/>
    <col min="14852" max="14852" width="10" style="219" customWidth="1"/>
    <col min="14853" max="14853" width="9.140625" style="219"/>
    <col min="14854" max="14854" width="7.42578125" style="219" customWidth="1"/>
    <col min="14855" max="14855" width="7" style="219" customWidth="1"/>
    <col min="14856" max="14856" width="9.140625" style="219"/>
    <col min="14857" max="14857" width="12.5703125" style="219" customWidth="1"/>
    <col min="14858" max="14858" width="10.7109375" style="219" customWidth="1"/>
    <col min="14859" max="14859" width="11.140625" style="219" customWidth="1"/>
    <col min="14860" max="15107" width="9.140625" style="219"/>
    <col min="15108" max="15108" width="10" style="219" customWidth="1"/>
    <col min="15109" max="15109" width="9.140625" style="219"/>
    <col min="15110" max="15110" width="7.42578125" style="219" customWidth="1"/>
    <col min="15111" max="15111" width="7" style="219" customWidth="1"/>
    <col min="15112" max="15112" width="9.140625" style="219"/>
    <col min="15113" max="15113" width="12.5703125" style="219" customWidth="1"/>
    <col min="15114" max="15114" width="10.7109375" style="219" customWidth="1"/>
    <col min="15115" max="15115" width="11.140625" style="219" customWidth="1"/>
    <col min="15116" max="15363" width="9.140625" style="219"/>
    <col min="15364" max="15364" width="10" style="219" customWidth="1"/>
    <col min="15365" max="15365" width="9.140625" style="219"/>
    <col min="15366" max="15366" width="7.42578125" style="219" customWidth="1"/>
    <col min="15367" max="15367" width="7" style="219" customWidth="1"/>
    <col min="15368" max="15368" width="9.140625" style="219"/>
    <col min="15369" max="15369" width="12.5703125" style="219" customWidth="1"/>
    <col min="15370" max="15370" width="10.7109375" style="219" customWidth="1"/>
    <col min="15371" max="15371" width="11.140625" style="219" customWidth="1"/>
    <col min="15372" max="15619" width="9.140625" style="219"/>
    <col min="15620" max="15620" width="10" style="219" customWidth="1"/>
    <col min="15621" max="15621" width="9.140625" style="219"/>
    <col min="15622" max="15622" width="7.42578125" style="219" customWidth="1"/>
    <col min="15623" max="15623" width="7" style="219" customWidth="1"/>
    <col min="15624" max="15624" width="9.140625" style="219"/>
    <col min="15625" max="15625" width="12.5703125" style="219" customWidth="1"/>
    <col min="15626" max="15626" width="10.7109375" style="219" customWidth="1"/>
    <col min="15627" max="15627" width="11.140625" style="219" customWidth="1"/>
    <col min="15628" max="15875" width="9.140625" style="219"/>
    <col min="15876" max="15876" width="10" style="219" customWidth="1"/>
    <col min="15877" max="15877" width="9.140625" style="219"/>
    <col min="15878" max="15878" width="7.42578125" style="219" customWidth="1"/>
    <col min="15879" max="15879" width="7" style="219" customWidth="1"/>
    <col min="15880" max="15880" width="9.140625" style="219"/>
    <col min="15881" max="15881" width="12.5703125" style="219" customWidth="1"/>
    <col min="15882" max="15882" width="10.7109375" style="219" customWidth="1"/>
    <col min="15883" max="15883" width="11.140625" style="219" customWidth="1"/>
    <col min="15884" max="16131" width="9.140625" style="219"/>
    <col min="16132" max="16132" width="10" style="219" customWidth="1"/>
    <col min="16133" max="16133" width="9.140625" style="219"/>
    <col min="16134" max="16134" width="7.42578125" style="219" customWidth="1"/>
    <col min="16135" max="16135" width="7" style="219" customWidth="1"/>
    <col min="16136" max="16136" width="9.140625" style="219"/>
    <col min="16137" max="16137" width="12.5703125" style="219" customWidth="1"/>
    <col min="16138" max="16138" width="10.7109375" style="219" customWidth="1"/>
    <col min="16139" max="16139" width="11.140625" style="219" customWidth="1"/>
    <col min="16140" max="16384" width="9.140625" style="219"/>
  </cols>
  <sheetData>
    <row r="1" spans="1:20" ht="26.25" customHeight="1" x14ac:dyDescent="0.2">
      <c r="A1" s="474" t="s">
        <v>86</v>
      </c>
      <c r="B1" s="475"/>
      <c r="C1" s="475"/>
      <c r="D1" s="475"/>
      <c r="E1" s="475"/>
      <c r="F1" s="475"/>
      <c r="G1" s="475"/>
      <c r="H1" s="475"/>
      <c r="I1" s="475"/>
      <c r="J1" s="475"/>
      <c r="K1" s="476"/>
    </row>
    <row r="2" spans="1:20" ht="17.25" customHeight="1" x14ac:dyDescent="0.2">
      <c r="A2" s="477" t="s">
        <v>84</v>
      </c>
      <c r="B2" s="478"/>
      <c r="C2" s="478"/>
      <c r="D2" s="478"/>
      <c r="E2" s="478"/>
      <c r="F2" s="478"/>
      <c r="G2" s="478"/>
      <c r="H2" s="478"/>
      <c r="I2" s="478"/>
      <c r="J2" s="478"/>
      <c r="K2" s="479"/>
    </row>
    <row r="3" spans="1:20" x14ac:dyDescent="0.2">
      <c r="A3" s="226"/>
      <c r="B3" s="480"/>
      <c r="C3" s="480"/>
      <c r="D3" s="480"/>
      <c r="E3" s="480"/>
      <c r="F3" s="480"/>
      <c r="G3" s="480"/>
      <c r="H3" s="480"/>
      <c r="I3" s="480"/>
      <c r="J3" s="480"/>
      <c r="K3" s="481"/>
    </row>
    <row r="4" spans="1:20" x14ac:dyDescent="0.2">
      <c r="A4" s="225" t="s">
        <v>87</v>
      </c>
      <c r="B4" s="482" t="str">
        <f>[1]PLANILHA!B4</f>
        <v>RECAPEAMENTO DE TRECHO ASFÁLTICO AVENIDA TUFFY DAVID</v>
      </c>
      <c r="C4" s="482"/>
      <c r="D4" s="482"/>
      <c r="E4" s="482"/>
      <c r="F4" s="482"/>
      <c r="G4" s="482"/>
      <c r="H4" s="482"/>
      <c r="I4" s="482"/>
      <c r="J4" s="482"/>
      <c r="K4" s="483"/>
    </row>
    <row r="5" spans="1:20" x14ac:dyDescent="0.2">
      <c r="A5" s="224" t="s">
        <v>88</v>
      </c>
      <c r="B5" s="484" t="str">
        <f>[1]PLANILHA!B5</f>
        <v>SEDE DE VARGEM ALTA</v>
      </c>
      <c r="C5" s="484"/>
      <c r="D5" s="484"/>
      <c r="E5" s="484"/>
      <c r="F5" s="484"/>
      <c r="G5" s="484"/>
      <c r="H5" s="484"/>
      <c r="I5" s="484"/>
      <c r="J5" s="484"/>
      <c r="K5" s="485"/>
    </row>
    <row r="6" spans="1:20" x14ac:dyDescent="0.2">
      <c r="A6" s="223"/>
      <c r="B6" s="222"/>
      <c r="C6" s="222"/>
      <c r="D6" s="222"/>
      <c r="E6" s="222"/>
      <c r="F6" s="222"/>
      <c r="G6" s="222"/>
      <c r="H6" s="222"/>
      <c r="I6" s="222"/>
      <c r="J6" s="222"/>
      <c r="K6" s="221"/>
      <c r="L6" s="220"/>
    </row>
    <row r="7" spans="1:20" x14ac:dyDescent="0.2">
      <c r="A7" s="655" t="s">
        <v>213</v>
      </c>
      <c r="B7" s="656"/>
      <c r="C7" s="656"/>
      <c r="D7" s="656"/>
      <c r="E7" s="656"/>
      <c r="F7" s="656"/>
      <c r="G7" s="656"/>
      <c r="H7" s="656"/>
      <c r="I7" s="656"/>
      <c r="J7" s="656"/>
      <c r="K7" s="657"/>
    </row>
    <row r="8" spans="1:20" x14ac:dyDescent="0.2">
      <c r="A8" s="662"/>
      <c r="B8" s="663"/>
      <c r="C8" s="663"/>
      <c r="D8" s="663"/>
      <c r="E8" s="663"/>
      <c r="F8" s="663"/>
      <c r="G8" s="663"/>
      <c r="H8" s="663"/>
      <c r="I8" s="663"/>
      <c r="J8" s="663"/>
      <c r="K8" s="664"/>
    </row>
    <row r="9" spans="1:20" x14ac:dyDescent="0.2">
      <c r="A9" s="223"/>
      <c r="B9" s="480"/>
      <c r="C9" s="480"/>
      <c r="D9" s="480"/>
      <c r="E9" s="480"/>
      <c r="F9" s="480"/>
      <c r="G9" s="480"/>
      <c r="H9" s="480"/>
      <c r="I9" s="480"/>
      <c r="J9" s="480"/>
      <c r="K9" s="481"/>
    </row>
    <row r="10" spans="1:20" ht="12.75" customHeight="1" x14ac:dyDescent="0.2">
      <c r="A10" s="272" t="s">
        <v>212</v>
      </c>
      <c r="B10" s="665" t="s">
        <v>211</v>
      </c>
      <c r="C10" s="665"/>
      <c r="D10" s="665"/>
      <c r="E10" s="665"/>
      <c r="F10" s="665"/>
      <c r="G10" s="665"/>
      <c r="H10" s="665"/>
      <c r="I10" s="665"/>
      <c r="J10" s="666"/>
      <c r="K10" s="271" t="s">
        <v>139</v>
      </c>
    </row>
    <row r="11" spans="1:20" x14ac:dyDescent="0.2">
      <c r="A11" s="270" t="s">
        <v>53</v>
      </c>
      <c r="B11" s="658" t="s">
        <v>210</v>
      </c>
      <c r="C11" s="659"/>
      <c r="D11" s="659"/>
      <c r="E11" s="659"/>
      <c r="F11" s="659"/>
      <c r="G11" s="659"/>
      <c r="H11" s="659"/>
      <c r="I11" s="659"/>
      <c r="J11" s="660"/>
      <c r="K11" s="269" t="s">
        <v>209</v>
      </c>
    </row>
    <row r="12" spans="1:20" x14ac:dyDescent="0.2">
      <c r="A12" s="223"/>
      <c r="B12" s="667"/>
      <c r="C12" s="667"/>
      <c r="D12" s="667"/>
      <c r="E12" s="667"/>
      <c r="F12" s="667"/>
      <c r="G12" s="667"/>
      <c r="H12" s="667"/>
      <c r="I12" s="667"/>
      <c r="J12" s="667"/>
      <c r="K12" s="668"/>
    </row>
    <row r="13" spans="1:20" x14ac:dyDescent="0.2">
      <c r="A13" s="268" t="s">
        <v>76</v>
      </c>
      <c r="B13" s="267" t="s">
        <v>208</v>
      </c>
      <c r="C13" s="266"/>
      <c r="D13" s="265"/>
      <c r="E13" s="264" t="s">
        <v>91</v>
      </c>
      <c r="F13" s="669" t="s">
        <v>207</v>
      </c>
      <c r="G13" s="669"/>
      <c r="H13" s="264" t="s">
        <v>206</v>
      </c>
      <c r="I13" s="264" t="s">
        <v>205</v>
      </c>
      <c r="J13" s="263" t="s">
        <v>204</v>
      </c>
      <c r="K13" s="262" t="s">
        <v>189</v>
      </c>
    </row>
    <row r="14" spans="1:20" ht="22.5" x14ac:dyDescent="0.2">
      <c r="A14" s="257" t="s">
        <v>294</v>
      </c>
      <c r="B14" s="658" t="s">
        <v>295</v>
      </c>
      <c r="C14" s="659"/>
      <c r="D14" s="660"/>
      <c r="E14" s="261" t="s">
        <v>203</v>
      </c>
      <c r="F14" s="653">
        <f>(1*4*8)/220</f>
        <v>0.14545454545454545</v>
      </c>
      <c r="G14" s="653"/>
      <c r="H14" s="260">
        <v>12905.47</v>
      </c>
      <c r="I14" s="259">
        <f>H14*F14</f>
        <v>1877.1592727272725</v>
      </c>
      <c r="J14" s="258">
        <v>12</v>
      </c>
      <c r="K14" s="252">
        <f>J14*I14</f>
        <v>22525.91127272727</v>
      </c>
      <c r="N14" s="654"/>
      <c r="O14" s="654"/>
      <c r="P14" s="654"/>
      <c r="Q14" s="654"/>
      <c r="R14" s="654"/>
      <c r="S14" s="654"/>
      <c r="T14" s="654"/>
    </row>
    <row r="15" spans="1:20" ht="22.5" customHeight="1" x14ac:dyDescent="0.2">
      <c r="A15" s="257" t="s">
        <v>202</v>
      </c>
      <c r="B15" s="658" t="s">
        <v>201</v>
      </c>
      <c r="C15" s="659"/>
      <c r="D15" s="660"/>
      <c r="E15" s="256" t="s">
        <v>200</v>
      </c>
      <c r="F15" s="661">
        <f>(1.5*8*4)/220</f>
        <v>0.21818181818181817</v>
      </c>
      <c r="G15" s="661"/>
      <c r="H15" s="255">
        <v>23.34</v>
      </c>
      <c r="I15" s="254">
        <f>H15*F15</f>
        <v>5.0923636363636362</v>
      </c>
      <c r="J15" s="253">
        <v>2640</v>
      </c>
      <c r="K15" s="252">
        <f>J15*I15</f>
        <v>13443.84</v>
      </c>
      <c r="N15" s="654"/>
      <c r="O15" s="654"/>
      <c r="P15" s="654"/>
      <c r="Q15" s="654"/>
      <c r="R15" s="654"/>
      <c r="S15" s="654"/>
      <c r="T15" s="654"/>
    </row>
    <row r="16" spans="1:20" x14ac:dyDescent="0.2">
      <c r="A16" s="637" t="s">
        <v>199</v>
      </c>
      <c r="B16" s="638"/>
      <c r="C16" s="638"/>
      <c r="D16" s="639"/>
      <c r="E16" s="640"/>
      <c r="F16" s="641"/>
      <c r="G16" s="641"/>
      <c r="H16" s="641"/>
      <c r="I16" s="641"/>
      <c r="J16" s="642"/>
      <c r="K16" s="251">
        <f>K14+K15</f>
        <v>35969.75127272727</v>
      </c>
      <c r="L16" s="250"/>
    </row>
    <row r="17" spans="1:11" x14ac:dyDescent="0.2">
      <c r="A17" s="223"/>
      <c r="B17" s="587"/>
      <c r="C17" s="587"/>
      <c r="D17" s="587"/>
      <c r="E17" s="587"/>
      <c r="F17" s="587"/>
      <c r="G17" s="587"/>
      <c r="H17" s="587"/>
      <c r="I17" s="587"/>
      <c r="J17" s="587"/>
      <c r="K17" s="643"/>
    </row>
    <row r="18" spans="1:11" ht="39" customHeight="1" x14ac:dyDescent="0.2">
      <c r="A18" s="650" t="s">
        <v>296</v>
      </c>
      <c r="B18" s="651"/>
      <c r="C18" s="651"/>
      <c r="D18" s="651"/>
      <c r="E18" s="651"/>
      <c r="F18" s="651"/>
      <c r="G18" s="651"/>
      <c r="H18" s="651"/>
      <c r="I18" s="651"/>
      <c r="J18" s="651"/>
      <c r="K18" s="652"/>
    </row>
    <row r="19" spans="1:11" x14ac:dyDescent="0.2">
      <c r="A19" s="223"/>
      <c r="B19" s="590"/>
      <c r="C19" s="590"/>
      <c r="D19" s="590"/>
      <c r="E19" s="228"/>
      <c r="F19" s="587"/>
      <c r="G19" s="587"/>
      <c r="H19" s="228"/>
      <c r="I19" s="228"/>
      <c r="J19" s="587"/>
      <c r="K19" s="643"/>
    </row>
    <row r="20" spans="1:11" x14ac:dyDescent="0.2">
      <c r="A20" s="644" t="s">
        <v>198</v>
      </c>
      <c r="B20" s="645"/>
      <c r="C20" s="645"/>
      <c r="D20" s="645"/>
      <c r="E20" s="645"/>
      <c r="F20" s="645"/>
      <c r="G20" s="645"/>
      <c r="H20" s="645"/>
      <c r="I20" s="645"/>
      <c r="J20" s="645"/>
      <c r="K20" s="646"/>
    </row>
    <row r="21" spans="1:11" x14ac:dyDescent="0.2">
      <c r="A21" s="644" t="s">
        <v>197</v>
      </c>
      <c r="B21" s="645"/>
      <c r="C21" s="645"/>
      <c r="D21" s="645"/>
      <c r="E21" s="647"/>
      <c r="F21" s="648" t="s">
        <v>196</v>
      </c>
      <c r="G21" s="648"/>
      <c r="H21" s="648"/>
      <c r="I21" s="648" t="s">
        <v>195</v>
      </c>
      <c r="J21" s="648"/>
      <c r="K21" s="649"/>
    </row>
    <row r="22" spans="1:11" s="94" customFormat="1" x14ac:dyDescent="0.2">
      <c r="A22" s="624" t="s">
        <v>194</v>
      </c>
      <c r="B22" s="625"/>
      <c r="C22" s="625"/>
      <c r="D22" s="625"/>
      <c r="E22" s="626"/>
      <c r="F22" s="627"/>
      <c r="G22" s="628"/>
      <c r="H22" s="628"/>
      <c r="I22" s="629">
        <f>K16</f>
        <v>35969.75127272727</v>
      </c>
      <c r="J22" s="629"/>
      <c r="K22" s="630"/>
    </row>
    <row r="23" spans="1:11" s="94" customFormat="1" x14ac:dyDescent="0.2">
      <c r="A23" s="624" t="s">
        <v>193</v>
      </c>
      <c r="B23" s="625"/>
      <c r="C23" s="625"/>
      <c r="D23" s="625"/>
      <c r="E23" s="626"/>
      <c r="F23" s="627"/>
      <c r="G23" s="628"/>
      <c r="H23" s="628"/>
      <c r="I23" s="629">
        <f>J12</f>
        <v>0</v>
      </c>
      <c r="J23" s="629"/>
      <c r="K23" s="630"/>
    </row>
    <row r="24" spans="1:11" s="94" customFormat="1" x14ac:dyDescent="0.2">
      <c r="A24" s="624" t="s">
        <v>192</v>
      </c>
      <c r="B24" s="625"/>
      <c r="C24" s="625"/>
      <c r="D24" s="625"/>
      <c r="E24" s="626"/>
      <c r="F24" s="627"/>
      <c r="G24" s="628"/>
      <c r="H24" s="628"/>
      <c r="I24" s="629">
        <f>J17</f>
        <v>0</v>
      </c>
      <c r="J24" s="629"/>
      <c r="K24" s="630"/>
    </row>
    <row r="25" spans="1:11" s="94" customFormat="1" x14ac:dyDescent="0.2">
      <c r="A25" s="624" t="s">
        <v>297</v>
      </c>
      <c r="B25" s="625"/>
      <c r="C25" s="625"/>
      <c r="D25" s="625"/>
      <c r="E25" s="626"/>
      <c r="F25" s="627"/>
      <c r="G25" s="628"/>
      <c r="H25" s="628"/>
      <c r="I25" s="629">
        <f>I22+(I22*23.32%)</f>
        <v>44357.897269527268</v>
      </c>
      <c r="J25" s="629"/>
      <c r="K25" s="630"/>
    </row>
    <row r="26" spans="1:11" s="94" customFormat="1" ht="12" customHeight="1" x14ac:dyDescent="0.2">
      <c r="A26" s="624" t="s">
        <v>191</v>
      </c>
      <c r="B26" s="625"/>
      <c r="C26" s="625"/>
      <c r="D26" s="625"/>
      <c r="E26" s="626"/>
      <c r="F26" s="631"/>
      <c r="G26" s="631"/>
      <c r="H26" s="631"/>
      <c r="I26" s="629">
        <f>I22*F26</f>
        <v>0</v>
      </c>
      <c r="J26" s="629"/>
      <c r="K26" s="630"/>
    </row>
    <row r="27" spans="1:11" s="94" customFormat="1" ht="12.75" customHeight="1" x14ac:dyDescent="0.2">
      <c r="A27" s="632" t="s">
        <v>190</v>
      </c>
      <c r="B27" s="633"/>
      <c r="C27" s="633"/>
      <c r="D27" s="633"/>
      <c r="E27" s="634"/>
      <c r="F27" s="628"/>
      <c r="G27" s="628"/>
      <c r="H27" s="628"/>
      <c r="I27" s="635">
        <f>I25</f>
        <v>44357.897269527268</v>
      </c>
      <c r="J27" s="635"/>
      <c r="K27" s="636"/>
    </row>
    <row r="28" spans="1:11" s="94" customFormat="1" x14ac:dyDescent="0.2">
      <c r="A28" s="607"/>
      <c r="B28" s="608"/>
      <c r="C28" s="608"/>
      <c r="D28" s="608"/>
      <c r="E28" s="609"/>
      <c r="F28" s="610"/>
      <c r="G28" s="611"/>
      <c r="H28" s="612"/>
      <c r="I28" s="613"/>
      <c r="J28" s="614"/>
      <c r="K28" s="615"/>
    </row>
    <row r="29" spans="1:11" s="94" customFormat="1" ht="13.5" thickBot="1" x14ac:dyDescent="0.25">
      <c r="A29" s="616" t="s">
        <v>189</v>
      </c>
      <c r="B29" s="617"/>
      <c r="C29" s="617"/>
      <c r="D29" s="617"/>
      <c r="E29" s="618"/>
      <c r="F29" s="619"/>
      <c r="G29" s="619"/>
      <c r="H29" s="620"/>
      <c r="I29" s="621"/>
      <c r="J29" s="622"/>
      <c r="K29" s="249">
        <f>I27+I28</f>
        <v>44357.897269527268</v>
      </c>
    </row>
    <row r="30" spans="1:11" s="94" customFormat="1" ht="12.75" customHeight="1" x14ac:dyDescent="0.2">
      <c r="A30" s="248"/>
      <c r="B30" s="248"/>
      <c r="C30" s="248"/>
      <c r="D30" s="248"/>
      <c r="E30" s="248"/>
      <c r="F30" s="247"/>
      <c r="G30" s="247"/>
      <c r="H30" s="247"/>
      <c r="I30" s="246"/>
      <c r="J30" s="246"/>
      <c r="K30" s="246"/>
    </row>
    <row r="31" spans="1:11" s="94" customFormat="1" ht="12.75" customHeight="1" x14ac:dyDescent="0.2">
      <c r="A31" s="248"/>
      <c r="B31" s="248"/>
      <c r="C31" s="248"/>
      <c r="D31" s="248"/>
      <c r="E31" s="248"/>
      <c r="F31" s="247"/>
      <c r="G31" s="247"/>
      <c r="H31" s="247"/>
      <c r="I31" s="246"/>
      <c r="J31" s="246"/>
      <c r="K31" s="246"/>
    </row>
    <row r="32" spans="1:11" s="94" customFormat="1" ht="12.75" customHeight="1" x14ac:dyDescent="0.2">
      <c r="A32" s="248"/>
      <c r="B32" s="248"/>
      <c r="C32" s="248"/>
      <c r="D32" s="248"/>
      <c r="E32" s="248"/>
      <c r="F32" s="247"/>
      <c r="G32" s="247"/>
      <c r="H32" s="247"/>
      <c r="I32" s="246"/>
      <c r="J32" s="246"/>
      <c r="K32" s="246"/>
    </row>
    <row r="33" spans="1:11" x14ac:dyDescent="0.2">
      <c r="A33" s="245" t="str">
        <f>[1]PLANILHA!A40</f>
        <v>Vargem Alta / ES, 25 de julho de 2019</v>
      </c>
      <c r="B33" s="244"/>
      <c r="C33" s="244"/>
      <c r="D33" s="244"/>
      <c r="E33" s="228"/>
      <c r="F33" s="591"/>
      <c r="G33" s="591"/>
      <c r="H33" s="230"/>
      <c r="I33" s="229"/>
      <c r="J33" s="588"/>
      <c r="K33" s="588"/>
    </row>
    <row r="34" spans="1:11" x14ac:dyDescent="0.2">
      <c r="B34" s="585"/>
      <c r="C34" s="585"/>
      <c r="D34" s="585"/>
      <c r="E34" s="228"/>
      <c r="F34" s="623"/>
      <c r="G34" s="623"/>
      <c r="H34" s="230"/>
      <c r="I34" s="229"/>
      <c r="J34" s="588"/>
      <c r="K34" s="588"/>
    </row>
    <row r="35" spans="1:11" x14ac:dyDescent="0.2">
      <c r="B35" s="590"/>
      <c r="C35" s="590"/>
      <c r="D35" s="590"/>
      <c r="E35" s="228"/>
      <c r="F35" s="606" t="s">
        <v>3</v>
      </c>
      <c r="G35" s="606"/>
      <c r="H35" s="606"/>
      <c r="I35" s="606"/>
      <c r="J35" s="582"/>
      <c r="K35" s="582"/>
    </row>
    <row r="36" spans="1:11" x14ac:dyDescent="0.2">
      <c r="B36" s="234"/>
      <c r="C36" s="234"/>
      <c r="D36" s="234"/>
      <c r="E36" s="234"/>
      <c r="F36" s="587" t="s">
        <v>188</v>
      </c>
      <c r="G36" s="587"/>
      <c r="H36" s="587"/>
      <c r="I36" s="587"/>
      <c r="J36" s="234"/>
      <c r="K36" s="234"/>
    </row>
    <row r="37" spans="1:11" x14ac:dyDescent="0.2">
      <c r="B37" s="590"/>
      <c r="C37" s="590"/>
      <c r="D37" s="590"/>
      <c r="E37" s="228"/>
      <c r="F37" s="587"/>
      <c r="G37" s="587"/>
      <c r="H37" s="228"/>
      <c r="I37" s="228"/>
      <c r="J37" s="587"/>
      <c r="K37" s="587"/>
    </row>
    <row r="38" spans="1:11" x14ac:dyDescent="0.2">
      <c r="B38" s="585"/>
      <c r="C38" s="585"/>
      <c r="D38" s="585"/>
      <c r="E38" s="228"/>
      <c r="F38" s="591"/>
      <c r="G38" s="591"/>
      <c r="H38" s="230"/>
      <c r="I38" s="229"/>
      <c r="J38" s="588"/>
      <c r="K38" s="588"/>
    </row>
    <row r="39" spans="1:11" x14ac:dyDescent="0.2">
      <c r="B39" s="585"/>
      <c r="C39" s="585"/>
      <c r="D39" s="585"/>
      <c r="E39" s="228"/>
      <c r="F39" s="588"/>
      <c r="G39" s="588"/>
      <c r="H39" s="230"/>
      <c r="I39" s="229"/>
      <c r="J39" s="588"/>
      <c r="K39" s="588"/>
    </row>
    <row r="40" spans="1:11" x14ac:dyDescent="0.2">
      <c r="B40" s="590"/>
      <c r="C40" s="590"/>
      <c r="D40" s="590"/>
      <c r="E40" s="220"/>
      <c r="F40" s="588"/>
      <c r="G40" s="588"/>
      <c r="H40" s="220"/>
      <c r="I40" s="220"/>
      <c r="J40" s="582"/>
      <c r="K40" s="582"/>
    </row>
    <row r="41" spans="1:11" x14ac:dyDescent="0.2">
      <c r="B41" s="605"/>
      <c r="C41" s="605"/>
      <c r="D41" s="605"/>
      <c r="E41" s="605"/>
      <c r="F41" s="605"/>
      <c r="G41" s="605"/>
      <c r="H41" s="605"/>
      <c r="I41" s="605"/>
      <c r="J41" s="605"/>
      <c r="K41" s="605"/>
    </row>
    <row r="42" spans="1:11" x14ac:dyDescent="0.2">
      <c r="B42" s="580"/>
      <c r="C42" s="580"/>
      <c r="D42" s="580"/>
      <c r="E42" s="580"/>
      <c r="F42" s="580"/>
      <c r="G42" s="580"/>
      <c r="H42" s="580"/>
      <c r="I42" s="580"/>
      <c r="J42" s="580"/>
      <c r="K42" s="580"/>
    </row>
    <row r="43" spans="1:11" x14ac:dyDescent="0.2">
      <c r="B43" s="580"/>
      <c r="C43" s="580"/>
      <c r="D43" s="580"/>
      <c r="E43" s="580"/>
      <c r="F43" s="590"/>
      <c r="G43" s="590"/>
      <c r="H43" s="590"/>
      <c r="I43" s="590"/>
      <c r="J43" s="590"/>
      <c r="K43" s="590"/>
    </row>
    <row r="44" spans="1:11" x14ac:dyDescent="0.2">
      <c r="B44" s="585"/>
      <c r="C44" s="585"/>
      <c r="D44" s="585"/>
      <c r="E44" s="585"/>
      <c r="F44" s="586"/>
      <c r="G44" s="587"/>
      <c r="H44" s="587"/>
      <c r="I44" s="588"/>
      <c r="J44" s="588"/>
      <c r="K44" s="588"/>
    </row>
    <row r="45" spans="1:11" x14ac:dyDescent="0.2">
      <c r="B45" s="585"/>
      <c r="C45" s="585"/>
      <c r="D45" s="585"/>
      <c r="E45" s="585"/>
      <c r="F45" s="586"/>
      <c r="G45" s="587"/>
      <c r="H45" s="587"/>
      <c r="I45" s="588"/>
      <c r="J45" s="588"/>
      <c r="K45" s="588"/>
    </row>
    <row r="46" spans="1:11" x14ac:dyDescent="0.2">
      <c r="B46" s="585"/>
      <c r="C46" s="585"/>
      <c r="D46" s="585"/>
      <c r="E46" s="585"/>
      <c r="F46" s="599"/>
      <c r="G46" s="599"/>
      <c r="H46" s="599"/>
      <c r="I46" s="588"/>
      <c r="J46" s="588"/>
      <c r="K46" s="588"/>
    </row>
    <row r="47" spans="1:11" x14ac:dyDescent="0.2">
      <c r="B47" s="585"/>
      <c r="C47" s="585"/>
      <c r="D47" s="585"/>
      <c r="E47" s="585"/>
      <c r="F47" s="599"/>
      <c r="G47" s="599"/>
      <c r="H47" s="599"/>
      <c r="I47" s="588"/>
      <c r="J47" s="588"/>
      <c r="K47" s="588"/>
    </row>
    <row r="48" spans="1:11" x14ac:dyDescent="0.2">
      <c r="B48" s="585"/>
      <c r="C48" s="585"/>
      <c r="D48" s="585"/>
      <c r="E48" s="585"/>
      <c r="F48" s="599"/>
      <c r="G48" s="599"/>
      <c r="H48" s="599"/>
      <c r="I48" s="588"/>
      <c r="J48" s="588"/>
      <c r="K48" s="588"/>
    </row>
    <row r="49" spans="2:11" x14ac:dyDescent="0.2">
      <c r="B49" s="587"/>
      <c r="C49" s="587"/>
      <c r="D49" s="587"/>
      <c r="E49" s="587"/>
      <c r="F49" s="587"/>
      <c r="G49" s="587"/>
      <c r="H49" s="587"/>
      <c r="I49" s="587"/>
      <c r="J49" s="587"/>
      <c r="K49" s="587"/>
    </row>
    <row r="50" spans="2:11" x14ac:dyDescent="0.2">
      <c r="B50" s="231"/>
      <c r="C50" s="597"/>
      <c r="D50" s="597"/>
      <c r="E50" s="597"/>
      <c r="F50" s="597"/>
      <c r="G50" s="597"/>
      <c r="H50" s="597"/>
      <c r="I50" s="597"/>
      <c r="J50" s="597"/>
      <c r="K50" s="231"/>
    </row>
    <row r="51" spans="2:11" x14ac:dyDescent="0.2">
      <c r="B51" s="583"/>
      <c r="C51" s="583"/>
      <c r="D51" s="583"/>
      <c r="E51" s="583"/>
      <c r="F51" s="583"/>
      <c r="G51" s="583"/>
      <c r="H51" s="583"/>
      <c r="I51" s="583"/>
      <c r="J51" s="583"/>
      <c r="K51" s="583"/>
    </row>
    <row r="52" spans="2:11" x14ac:dyDescent="0.2">
      <c r="B52" s="590"/>
      <c r="C52" s="590"/>
      <c r="D52" s="590"/>
      <c r="E52" s="228"/>
      <c r="F52" s="587"/>
      <c r="G52" s="587"/>
      <c r="H52" s="228"/>
      <c r="I52" s="228"/>
      <c r="J52" s="587"/>
      <c r="K52" s="587"/>
    </row>
    <row r="53" spans="2:11" x14ac:dyDescent="0.2">
      <c r="B53" s="585"/>
      <c r="C53" s="585"/>
      <c r="D53" s="585"/>
      <c r="E53" s="228"/>
      <c r="F53" s="591"/>
      <c r="G53" s="591"/>
      <c r="H53" s="230"/>
      <c r="I53" s="229"/>
      <c r="J53" s="588"/>
      <c r="K53" s="588"/>
    </row>
    <row r="54" spans="2:11" x14ac:dyDescent="0.2">
      <c r="B54" s="585"/>
      <c r="C54" s="585"/>
      <c r="D54" s="585"/>
      <c r="E54" s="228"/>
      <c r="F54" s="604" t="s">
        <v>3</v>
      </c>
      <c r="G54" s="604"/>
      <c r="H54" s="604"/>
      <c r="I54" s="604"/>
      <c r="J54" s="588"/>
      <c r="K54" s="588"/>
    </row>
    <row r="55" spans="2:11" x14ac:dyDescent="0.2">
      <c r="B55" s="590"/>
      <c r="C55" s="590"/>
      <c r="D55" s="590"/>
      <c r="E55" s="228"/>
      <c r="F55" s="588" t="s">
        <v>188</v>
      </c>
      <c r="G55" s="588"/>
      <c r="H55" s="588"/>
      <c r="I55" s="588"/>
      <c r="J55" s="582"/>
      <c r="K55" s="582"/>
    </row>
    <row r="56" spans="2:11" x14ac:dyDescent="0.2">
      <c r="B56" s="587"/>
      <c r="C56" s="587"/>
      <c r="D56" s="587"/>
      <c r="E56" s="587"/>
      <c r="F56" s="587"/>
      <c r="G56" s="587"/>
      <c r="H56" s="587"/>
      <c r="I56" s="587"/>
      <c r="J56" s="587"/>
      <c r="K56" s="587"/>
    </row>
    <row r="57" spans="2:11" x14ac:dyDescent="0.2">
      <c r="B57" s="590"/>
      <c r="C57" s="590"/>
      <c r="D57" s="590"/>
      <c r="E57" s="228"/>
      <c r="F57" s="587"/>
      <c r="G57" s="587"/>
      <c r="H57" s="228"/>
      <c r="I57" s="228"/>
      <c r="J57" s="587"/>
      <c r="K57" s="587"/>
    </row>
    <row r="58" spans="2:11" x14ac:dyDescent="0.2">
      <c r="B58" s="594"/>
      <c r="C58" s="594"/>
      <c r="D58" s="594"/>
      <c r="E58" s="228"/>
      <c r="F58" s="591"/>
      <c r="G58" s="591"/>
      <c r="H58" s="230"/>
      <c r="I58" s="229"/>
      <c r="J58" s="588"/>
      <c r="K58" s="588"/>
    </row>
    <row r="59" spans="2:11" x14ac:dyDescent="0.2">
      <c r="B59" s="595"/>
      <c r="C59" s="596"/>
      <c r="D59" s="596"/>
      <c r="E59" s="228"/>
      <c r="F59" s="591"/>
      <c r="G59" s="591"/>
      <c r="H59" s="230"/>
      <c r="I59" s="229"/>
      <c r="J59" s="588"/>
      <c r="K59" s="588"/>
    </row>
    <row r="60" spans="2:11" x14ac:dyDescent="0.2">
      <c r="B60" s="593"/>
      <c r="C60" s="585"/>
      <c r="D60" s="585"/>
      <c r="E60" s="228"/>
      <c r="F60" s="591"/>
      <c r="G60" s="591"/>
      <c r="H60" s="230"/>
      <c r="I60" s="229"/>
      <c r="J60" s="588"/>
      <c r="K60" s="588"/>
    </row>
    <row r="61" spans="2:11" x14ac:dyDescent="0.2">
      <c r="B61" s="593"/>
      <c r="C61" s="585"/>
      <c r="D61" s="585"/>
      <c r="E61" s="228"/>
      <c r="F61" s="591"/>
      <c r="G61" s="591"/>
      <c r="H61" s="230"/>
      <c r="I61" s="229"/>
      <c r="J61" s="588"/>
      <c r="K61" s="588"/>
    </row>
    <row r="62" spans="2:11" x14ac:dyDescent="0.2">
      <c r="B62" s="590"/>
      <c r="C62" s="590"/>
      <c r="D62" s="590"/>
      <c r="E62" s="228"/>
      <c r="F62" s="588"/>
      <c r="G62" s="588"/>
      <c r="H62" s="230"/>
      <c r="I62" s="229"/>
      <c r="J62" s="582"/>
      <c r="K62" s="582"/>
    </row>
    <row r="63" spans="2:11" x14ac:dyDescent="0.2">
      <c r="B63" s="587"/>
      <c r="C63" s="587"/>
      <c r="D63" s="587"/>
      <c r="E63" s="587"/>
      <c r="F63" s="587"/>
      <c r="G63" s="587"/>
      <c r="H63" s="587"/>
      <c r="I63" s="587"/>
      <c r="J63" s="587"/>
      <c r="K63" s="587"/>
    </row>
    <row r="64" spans="2:11" x14ac:dyDescent="0.2">
      <c r="B64" s="590"/>
      <c r="C64" s="590"/>
      <c r="D64" s="590"/>
      <c r="E64" s="228"/>
      <c r="F64" s="587"/>
      <c r="G64" s="587"/>
      <c r="H64" s="228"/>
      <c r="I64" s="228"/>
      <c r="J64" s="587"/>
      <c r="K64" s="587"/>
    </row>
    <row r="65" spans="2:11" x14ac:dyDescent="0.2">
      <c r="B65" s="585"/>
      <c r="C65" s="585"/>
      <c r="D65" s="585"/>
      <c r="E65" s="228"/>
      <c r="F65" s="591"/>
      <c r="G65" s="591"/>
      <c r="H65" s="230"/>
      <c r="I65" s="229"/>
      <c r="J65" s="588"/>
      <c r="K65" s="588"/>
    </row>
    <row r="66" spans="2:11" x14ac:dyDescent="0.2">
      <c r="B66" s="585"/>
      <c r="C66" s="585"/>
      <c r="D66" s="585"/>
      <c r="E66" s="228"/>
      <c r="F66" s="591"/>
      <c r="G66" s="591"/>
      <c r="H66" s="230"/>
      <c r="I66" s="229"/>
      <c r="J66" s="588"/>
      <c r="K66" s="588"/>
    </row>
    <row r="67" spans="2:11" x14ac:dyDescent="0.2">
      <c r="B67" s="590"/>
      <c r="C67" s="590"/>
      <c r="D67" s="590"/>
      <c r="E67" s="220"/>
      <c r="F67" s="588"/>
      <c r="G67" s="588"/>
      <c r="H67" s="220"/>
      <c r="I67" s="220"/>
      <c r="J67" s="582"/>
      <c r="K67" s="582"/>
    </row>
    <row r="68" spans="2:11" x14ac:dyDescent="0.2">
      <c r="B68" s="592"/>
      <c r="C68" s="592"/>
      <c r="D68" s="592"/>
      <c r="E68" s="592"/>
      <c r="F68" s="592"/>
      <c r="G68" s="592"/>
      <c r="H68" s="592"/>
      <c r="I68" s="592"/>
      <c r="J68" s="592"/>
      <c r="K68" s="592"/>
    </row>
    <row r="69" spans="2:11" x14ac:dyDescent="0.2">
      <c r="B69" s="580"/>
      <c r="C69" s="580"/>
      <c r="D69" s="580"/>
      <c r="E69" s="580"/>
      <c r="F69" s="580"/>
      <c r="G69" s="580"/>
      <c r="H69" s="580"/>
      <c r="I69" s="580"/>
      <c r="J69" s="580"/>
      <c r="K69" s="580"/>
    </row>
    <row r="70" spans="2:11" x14ac:dyDescent="0.2">
      <c r="B70" s="580"/>
      <c r="C70" s="580"/>
      <c r="D70" s="580"/>
      <c r="E70" s="580"/>
      <c r="F70" s="590"/>
      <c r="G70" s="590"/>
      <c r="H70" s="590"/>
      <c r="I70" s="590"/>
      <c r="J70" s="590"/>
      <c r="K70" s="590"/>
    </row>
    <row r="71" spans="2:11" x14ac:dyDescent="0.2">
      <c r="B71" s="585"/>
      <c r="C71" s="585"/>
      <c r="D71" s="585"/>
      <c r="E71" s="585"/>
      <c r="F71" s="586"/>
      <c r="G71" s="587"/>
      <c r="H71" s="587"/>
      <c r="I71" s="588"/>
      <c r="J71" s="588"/>
      <c r="K71" s="588"/>
    </row>
    <row r="72" spans="2:11" x14ac:dyDescent="0.2">
      <c r="B72" s="585"/>
      <c r="C72" s="585"/>
      <c r="D72" s="585"/>
      <c r="E72" s="585"/>
      <c r="F72" s="586"/>
      <c r="G72" s="587"/>
      <c r="H72" s="587"/>
      <c r="I72" s="588"/>
      <c r="J72" s="588"/>
      <c r="K72" s="588"/>
    </row>
    <row r="73" spans="2:11" x14ac:dyDescent="0.2">
      <c r="B73" s="585"/>
      <c r="C73" s="585"/>
      <c r="D73" s="585"/>
      <c r="E73" s="585"/>
      <c r="F73" s="586"/>
      <c r="G73" s="587"/>
      <c r="H73" s="587"/>
      <c r="I73" s="588"/>
      <c r="J73" s="588"/>
      <c r="K73" s="588"/>
    </row>
    <row r="74" spans="2:11" x14ac:dyDescent="0.2">
      <c r="B74" s="585"/>
      <c r="C74" s="585"/>
      <c r="D74" s="585"/>
      <c r="E74" s="585"/>
      <c r="F74" s="599"/>
      <c r="G74" s="599"/>
      <c r="H74" s="599"/>
      <c r="I74" s="588"/>
      <c r="J74" s="588"/>
      <c r="K74" s="588"/>
    </row>
    <row r="75" spans="2:11" x14ac:dyDescent="0.2">
      <c r="B75" s="589"/>
      <c r="C75" s="589"/>
      <c r="D75" s="589"/>
      <c r="E75" s="589"/>
      <c r="F75" s="587"/>
      <c r="G75" s="587"/>
      <c r="H75" s="587"/>
      <c r="I75" s="582"/>
      <c r="J75" s="582"/>
      <c r="K75" s="582"/>
    </row>
    <row r="76" spans="2:11" x14ac:dyDescent="0.2">
      <c r="B76" s="585"/>
      <c r="C76" s="585"/>
      <c r="D76" s="585"/>
      <c r="E76" s="585"/>
      <c r="F76" s="599"/>
      <c r="G76" s="599"/>
      <c r="H76" s="599"/>
      <c r="I76" s="588"/>
      <c r="J76" s="588"/>
      <c r="K76" s="588"/>
    </row>
    <row r="77" spans="2:11" x14ac:dyDescent="0.2">
      <c r="B77" s="590"/>
      <c r="C77" s="590"/>
      <c r="D77" s="590"/>
      <c r="E77" s="590"/>
      <c r="F77" s="587"/>
      <c r="G77" s="587"/>
      <c r="H77" s="587"/>
      <c r="I77" s="582"/>
      <c r="J77" s="582"/>
      <c r="K77" s="582"/>
    </row>
    <row r="78" spans="2:11" x14ac:dyDescent="0.2">
      <c r="B78" s="585"/>
      <c r="C78" s="585"/>
      <c r="D78" s="585"/>
      <c r="E78" s="585"/>
      <c r="F78" s="599"/>
      <c r="G78" s="599"/>
      <c r="H78" s="599"/>
      <c r="I78" s="588"/>
      <c r="J78" s="588"/>
      <c r="K78" s="588"/>
    </row>
    <row r="79" spans="2:11" x14ac:dyDescent="0.2">
      <c r="B79" s="580"/>
      <c r="C79" s="580"/>
      <c r="D79" s="580"/>
      <c r="E79" s="580"/>
      <c r="F79" s="581"/>
      <c r="G79" s="581"/>
      <c r="H79" s="581"/>
      <c r="I79" s="582"/>
      <c r="J79" s="582"/>
      <c r="K79" s="582"/>
    </row>
    <row r="80" spans="2:11" x14ac:dyDescent="0.2">
      <c r="B80" s="228"/>
      <c r="C80" s="228"/>
      <c r="D80" s="228"/>
      <c r="E80" s="228"/>
      <c r="F80" s="228"/>
      <c r="G80" s="228"/>
      <c r="H80" s="228"/>
      <c r="I80" s="228"/>
      <c r="J80" s="228"/>
      <c r="K80" s="228"/>
    </row>
    <row r="81" spans="2:11" x14ac:dyDescent="0.2">
      <c r="B81" s="228"/>
      <c r="C81" s="228"/>
      <c r="D81" s="228"/>
      <c r="E81" s="228"/>
      <c r="F81" s="228"/>
      <c r="G81" s="228"/>
      <c r="H81" s="228"/>
      <c r="I81" s="228"/>
      <c r="J81" s="228"/>
      <c r="K81" s="228"/>
    </row>
    <row r="82" spans="2:11" s="220" customFormat="1" x14ac:dyDescent="0.2">
      <c r="B82" s="231"/>
      <c r="C82" s="597"/>
      <c r="D82" s="597"/>
      <c r="E82" s="597"/>
      <c r="F82" s="597"/>
      <c r="G82" s="597"/>
      <c r="H82" s="597"/>
      <c r="I82" s="597"/>
      <c r="J82" s="597"/>
      <c r="K82" s="231"/>
    </row>
    <row r="83" spans="2:11" s="220" customFormat="1" ht="28.5" customHeight="1" x14ac:dyDescent="0.2">
      <c r="B83" s="231"/>
      <c r="C83" s="598"/>
      <c r="D83" s="598"/>
      <c r="E83" s="598"/>
      <c r="F83" s="598"/>
      <c r="G83" s="598"/>
      <c r="H83" s="598"/>
      <c r="I83" s="598"/>
      <c r="J83" s="598"/>
      <c r="K83" s="231"/>
    </row>
    <row r="84" spans="2:11" s="220" customFormat="1" x14ac:dyDescent="0.2">
      <c r="B84" s="587"/>
      <c r="C84" s="587"/>
      <c r="D84" s="587"/>
      <c r="E84" s="587"/>
      <c r="F84" s="587"/>
      <c r="G84" s="587"/>
      <c r="H84" s="587"/>
      <c r="I84" s="587"/>
      <c r="J84" s="587"/>
      <c r="K84" s="587"/>
    </row>
    <row r="85" spans="2:11" s="220" customFormat="1" x14ac:dyDescent="0.2">
      <c r="B85" s="590"/>
      <c r="C85" s="590"/>
      <c r="D85" s="590"/>
      <c r="E85" s="228"/>
      <c r="F85" s="587"/>
      <c r="G85" s="587"/>
      <c r="H85" s="228"/>
      <c r="I85" s="228"/>
      <c r="J85" s="587"/>
      <c r="K85" s="587"/>
    </row>
    <row r="86" spans="2:11" s="220" customFormat="1" x14ac:dyDescent="0.2">
      <c r="B86" s="585"/>
      <c r="C86" s="585"/>
      <c r="D86" s="585"/>
      <c r="E86" s="228"/>
      <c r="F86" s="591"/>
      <c r="G86" s="591"/>
      <c r="H86" s="230"/>
      <c r="I86" s="229"/>
      <c r="J86" s="588"/>
      <c r="K86" s="588"/>
    </row>
    <row r="87" spans="2:11" s="220" customFormat="1" x14ac:dyDescent="0.2">
      <c r="B87" s="585"/>
      <c r="C87" s="585"/>
      <c r="D87" s="585"/>
      <c r="E87" s="228"/>
      <c r="F87" s="591"/>
      <c r="G87" s="591"/>
      <c r="H87" s="230"/>
      <c r="I87" s="229"/>
      <c r="J87" s="588"/>
      <c r="K87" s="588"/>
    </row>
    <row r="88" spans="2:11" s="220" customFormat="1" x14ac:dyDescent="0.2">
      <c r="B88" s="590"/>
      <c r="C88" s="590"/>
      <c r="D88" s="590"/>
      <c r="E88" s="228"/>
      <c r="F88" s="588"/>
      <c r="G88" s="588"/>
      <c r="H88" s="230"/>
      <c r="I88" s="229"/>
      <c r="J88" s="582"/>
      <c r="K88" s="582"/>
    </row>
    <row r="89" spans="2:11" s="220" customFormat="1" x14ac:dyDescent="0.2">
      <c r="B89" s="587"/>
      <c r="C89" s="587"/>
      <c r="D89" s="587"/>
      <c r="E89" s="587"/>
      <c r="F89" s="587"/>
      <c r="G89" s="587"/>
      <c r="H89" s="587"/>
      <c r="I89" s="587"/>
      <c r="J89" s="587"/>
      <c r="K89" s="587"/>
    </row>
    <row r="90" spans="2:11" s="220" customFormat="1" x14ac:dyDescent="0.2">
      <c r="B90" s="590"/>
      <c r="C90" s="590"/>
      <c r="D90" s="590"/>
      <c r="E90" s="228"/>
      <c r="F90" s="587"/>
      <c r="G90" s="587"/>
      <c r="H90" s="228"/>
      <c r="I90" s="228"/>
      <c r="J90" s="587"/>
      <c r="K90" s="587"/>
    </row>
    <row r="91" spans="2:11" s="220" customFormat="1" ht="28.5" customHeight="1" x14ac:dyDescent="0.2">
      <c r="B91" s="594"/>
      <c r="C91" s="594"/>
      <c r="D91" s="594"/>
      <c r="E91" s="228"/>
      <c r="F91" s="591"/>
      <c r="G91" s="591"/>
      <c r="H91" s="230"/>
      <c r="I91" s="229"/>
      <c r="J91" s="588"/>
      <c r="K91" s="588"/>
    </row>
    <row r="92" spans="2:11" s="220" customFormat="1" x14ac:dyDescent="0.2">
      <c r="B92" s="595"/>
      <c r="C92" s="596"/>
      <c r="D92" s="596"/>
      <c r="E92" s="228"/>
      <c r="F92" s="591"/>
      <c r="G92" s="591"/>
      <c r="H92" s="230"/>
      <c r="I92" s="229"/>
      <c r="J92" s="588"/>
      <c r="K92" s="588"/>
    </row>
    <row r="93" spans="2:11" s="220" customFormat="1" x14ac:dyDescent="0.2">
      <c r="B93" s="593"/>
      <c r="C93" s="585"/>
      <c r="D93" s="585"/>
      <c r="E93" s="228"/>
      <c r="F93" s="591"/>
      <c r="G93" s="591"/>
      <c r="H93" s="230"/>
      <c r="I93" s="229"/>
      <c r="J93" s="588"/>
      <c r="K93" s="588"/>
    </row>
    <row r="94" spans="2:11" s="220" customFormat="1" x14ac:dyDescent="0.2">
      <c r="B94" s="593"/>
      <c r="C94" s="585"/>
      <c r="D94" s="585"/>
      <c r="E94" s="228"/>
      <c r="F94" s="591"/>
      <c r="G94" s="591"/>
      <c r="H94" s="230"/>
      <c r="I94" s="229"/>
      <c r="J94" s="588"/>
      <c r="K94" s="588"/>
    </row>
    <row r="95" spans="2:11" s="220" customFormat="1" x14ac:dyDescent="0.2">
      <c r="B95" s="590"/>
      <c r="C95" s="590"/>
      <c r="D95" s="590"/>
      <c r="E95" s="228"/>
      <c r="F95" s="588"/>
      <c r="G95" s="588"/>
      <c r="H95" s="230"/>
      <c r="I95" s="229"/>
      <c r="J95" s="582"/>
      <c r="K95" s="582"/>
    </row>
    <row r="96" spans="2:11" s="220" customFormat="1" x14ac:dyDescent="0.2">
      <c r="B96" s="587"/>
      <c r="C96" s="587"/>
      <c r="D96" s="587"/>
      <c r="E96" s="587"/>
      <c r="F96" s="587"/>
      <c r="G96" s="587"/>
      <c r="H96" s="587"/>
      <c r="I96" s="587"/>
      <c r="J96" s="587"/>
      <c r="K96" s="587"/>
    </row>
    <row r="97" spans="2:11" s="220" customFormat="1" x14ac:dyDescent="0.2">
      <c r="B97" s="590"/>
      <c r="C97" s="590"/>
      <c r="D97" s="590"/>
      <c r="E97" s="228"/>
      <c r="F97" s="587"/>
      <c r="G97" s="587"/>
      <c r="H97" s="228"/>
      <c r="I97" s="228"/>
      <c r="J97" s="587"/>
      <c r="K97" s="587"/>
    </row>
    <row r="98" spans="2:11" s="220" customFormat="1" x14ac:dyDescent="0.2">
      <c r="B98" s="585"/>
      <c r="C98" s="585"/>
      <c r="D98" s="585"/>
      <c r="E98" s="228"/>
      <c r="F98" s="591"/>
      <c r="G98" s="591"/>
      <c r="H98" s="230"/>
      <c r="I98" s="229"/>
      <c r="J98" s="588"/>
      <c r="K98" s="588"/>
    </row>
    <row r="99" spans="2:11" s="220" customFormat="1" x14ac:dyDescent="0.2">
      <c r="B99" s="585"/>
      <c r="C99" s="585"/>
      <c r="D99" s="585"/>
      <c r="E99" s="228"/>
      <c r="F99" s="591"/>
      <c r="G99" s="591"/>
      <c r="H99" s="230"/>
      <c r="I99" s="229"/>
      <c r="J99" s="588"/>
      <c r="K99" s="588"/>
    </row>
    <row r="100" spans="2:11" s="220" customFormat="1" x14ac:dyDescent="0.2">
      <c r="B100" s="590"/>
      <c r="C100" s="590"/>
      <c r="D100" s="590"/>
      <c r="F100" s="588"/>
      <c r="G100" s="588"/>
      <c r="J100" s="582"/>
      <c r="K100" s="582"/>
    </row>
    <row r="101" spans="2:11" s="220" customFormat="1" x14ac:dyDescent="0.2">
      <c r="B101" s="592"/>
      <c r="C101" s="592"/>
      <c r="D101" s="592"/>
      <c r="E101" s="592"/>
      <c r="F101" s="592"/>
      <c r="G101" s="592"/>
      <c r="H101" s="592"/>
      <c r="I101" s="592"/>
      <c r="J101" s="592"/>
      <c r="K101" s="592"/>
    </row>
    <row r="102" spans="2:11" s="220" customFormat="1" x14ac:dyDescent="0.2">
      <c r="B102" s="580"/>
      <c r="C102" s="580"/>
      <c r="D102" s="580"/>
      <c r="E102" s="580"/>
      <c r="F102" s="580"/>
      <c r="G102" s="580"/>
      <c r="H102" s="580"/>
      <c r="I102" s="580"/>
      <c r="J102" s="580"/>
      <c r="K102" s="580"/>
    </row>
    <row r="103" spans="2:11" s="220" customFormat="1" x14ac:dyDescent="0.2">
      <c r="B103" s="580"/>
      <c r="C103" s="580"/>
      <c r="D103" s="580"/>
      <c r="E103" s="580"/>
      <c r="F103" s="590"/>
      <c r="G103" s="590"/>
      <c r="H103" s="590"/>
      <c r="I103" s="590"/>
      <c r="J103" s="590"/>
      <c r="K103" s="590"/>
    </row>
    <row r="104" spans="2:11" s="220" customFormat="1" x14ac:dyDescent="0.2">
      <c r="B104" s="585"/>
      <c r="C104" s="585"/>
      <c r="D104" s="585"/>
      <c r="E104" s="585"/>
      <c r="F104" s="586"/>
      <c r="G104" s="587"/>
      <c r="H104" s="587"/>
      <c r="I104" s="588"/>
      <c r="J104" s="588"/>
      <c r="K104" s="588"/>
    </row>
    <row r="105" spans="2:11" s="220" customFormat="1" x14ac:dyDescent="0.2">
      <c r="B105" s="585"/>
      <c r="C105" s="585"/>
      <c r="D105" s="585"/>
      <c r="E105" s="585"/>
      <c r="F105" s="586"/>
      <c r="G105" s="587"/>
      <c r="H105" s="587"/>
      <c r="I105" s="588"/>
      <c r="J105" s="588"/>
      <c r="K105" s="588"/>
    </row>
    <row r="106" spans="2:11" s="220" customFormat="1" x14ac:dyDescent="0.2">
      <c r="B106" s="585"/>
      <c r="C106" s="585"/>
      <c r="D106" s="585"/>
      <c r="E106" s="585"/>
      <c r="F106" s="586"/>
      <c r="G106" s="587"/>
      <c r="H106" s="587"/>
      <c r="I106" s="588"/>
      <c r="J106" s="588"/>
      <c r="K106" s="588"/>
    </row>
    <row r="107" spans="2:11" s="220" customFormat="1" x14ac:dyDescent="0.2">
      <c r="B107" s="585"/>
      <c r="C107" s="585"/>
      <c r="D107" s="585"/>
      <c r="E107" s="585"/>
      <c r="F107" s="599"/>
      <c r="G107" s="599"/>
      <c r="H107" s="599"/>
      <c r="I107" s="588"/>
      <c r="J107" s="588"/>
      <c r="K107" s="588"/>
    </row>
    <row r="108" spans="2:11" s="220" customFormat="1" x14ac:dyDescent="0.2">
      <c r="B108" s="589"/>
      <c r="C108" s="589"/>
      <c r="D108" s="589"/>
      <c r="E108" s="589"/>
      <c r="F108" s="587"/>
      <c r="G108" s="587"/>
      <c r="H108" s="587"/>
      <c r="I108" s="582"/>
      <c r="J108" s="582"/>
      <c r="K108" s="582"/>
    </row>
    <row r="109" spans="2:11" s="220" customFormat="1" x14ac:dyDescent="0.2">
      <c r="B109" s="585"/>
      <c r="C109" s="585"/>
      <c r="D109" s="585"/>
      <c r="E109" s="585"/>
      <c r="F109" s="599"/>
      <c r="G109" s="599"/>
      <c r="H109" s="599"/>
      <c r="I109" s="588"/>
      <c r="J109" s="588"/>
      <c r="K109" s="588"/>
    </row>
    <row r="110" spans="2:11" s="220" customFormat="1" x14ac:dyDescent="0.2">
      <c r="B110" s="590"/>
      <c r="C110" s="590"/>
      <c r="D110" s="590"/>
      <c r="E110" s="590"/>
      <c r="F110" s="587"/>
      <c r="G110" s="587"/>
      <c r="H110" s="587"/>
      <c r="I110" s="582"/>
      <c r="J110" s="582"/>
      <c r="K110" s="582"/>
    </row>
    <row r="111" spans="2:11" s="220" customFormat="1" x14ac:dyDescent="0.2">
      <c r="B111" s="585"/>
      <c r="C111" s="585"/>
      <c r="D111" s="585"/>
      <c r="E111" s="585"/>
      <c r="F111" s="599"/>
      <c r="G111" s="599"/>
      <c r="H111" s="599"/>
      <c r="I111" s="588"/>
      <c r="J111" s="588"/>
      <c r="K111" s="588"/>
    </row>
    <row r="112" spans="2:11" s="220" customFormat="1" x14ac:dyDescent="0.2">
      <c r="B112" s="580"/>
      <c r="C112" s="580"/>
      <c r="D112" s="580"/>
      <c r="E112" s="580"/>
      <c r="F112" s="581"/>
      <c r="G112" s="581"/>
      <c r="H112" s="581"/>
      <c r="I112" s="582"/>
      <c r="J112" s="582"/>
      <c r="K112" s="582"/>
    </row>
    <row r="113" spans="2:11" s="220" customFormat="1" x14ac:dyDescent="0.2">
      <c r="B113" s="236"/>
      <c r="C113" s="236"/>
      <c r="D113" s="236"/>
      <c r="F113" s="232"/>
      <c r="G113" s="232"/>
      <c r="J113" s="235"/>
      <c r="K113" s="235"/>
    </row>
    <row r="114" spans="2:11" s="220" customFormat="1" x14ac:dyDescent="0.2">
      <c r="B114" s="242"/>
      <c r="C114" s="242"/>
      <c r="D114" s="242"/>
      <c r="E114" s="242"/>
      <c r="F114" s="242"/>
      <c r="G114" s="242"/>
      <c r="H114" s="242"/>
      <c r="I114" s="242"/>
      <c r="J114" s="242"/>
      <c r="K114" s="242"/>
    </row>
    <row r="115" spans="2:11" s="220" customFormat="1" x14ac:dyDescent="0.2">
      <c r="B115" s="231"/>
      <c r="C115" s="597"/>
      <c r="D115" s="597"/>
      <c r="E115" s="597"/>
      <c r="F115" s="597"/>
      <c r="G115" s="597"/>
      <c r="H115" s="597"/>
      <c r="I115" s="597"/>
      <c r="J115" s="597"/>
      <c r="K115" s="231"/>
    </row>
    <row r="116" spans="2:11" s="220" customFormat="1" ht="30" customHeight="1" x14ac:dyDescent="0.2">
      <c r="B116" s="231"/>
      <c r="C116" s="598"/>
      <c r="D116" s="598"/>
      <c r="E116" s="598"/>
      <c r="F116" s="598"/>
      <c r="G116" s="598"/>
      <c r="H116" s="598"/>
      <c r="I116" s="598"/>
      <c r="J116" s="598"/>
      <c r="K116" s="231"/>
    </row>
    <row r="117" spans="2:11" s="220" customFormat="1" x14ac:dyDescent="0.2">
      <c r="B117" s="587"/>
      <c r="C117" s="587"/>
      <c r="D117" s="587"/>
      <c r="E117" s="587"/>
      <c r="F117" s="587"/>
      <c r="G117" s="587"/>
      <c r="H117" s="587"/>
      <c r="I117" s="587"/>
      <c r="J117" s="587"/>
      <c r="K117" s="587"/>
    </row>
    <row r="118" spans="2:11" s="220" customFormat="1" x14ac:dyDescent="0.2">
      <c r="B118" s="590"/>
      <c r="C118" s="590"/>
      <c r="D118" s="590"/>
      <c r="E118" s="228"/>
      <c r="F118" s="587"/>
      <c r="G118" s="587"/>
      <c r="H118" s="228"/>
      <c r="I118" s="228"/>
      <c r="J118" s="587"/>
      <c r="K118" s="587"/>
    </row>
    <row r="119" spans="2:11" s="220" customFormat="1" x14ac:dyDescent="0.2">
      <c r="B119" s="585"/>
      <c r="C119" s="585"/>
      <c r="D119" s="585"/>
      <c r="E119" s="228"/>
      <c r="F119" s="591"/>
      <c r="G119" s="591"/>
      <c r="H119" s="230"/>
      <c r="I119" s="229"/>
      <c r="J119" s="588"/>
      <c r="K119" s="588"/>
    </row>
    <row r="120" spans="2:11" s="220" customFormat="1" x14ac:dyDescent="0.2">
      <c r="B120" s="585"/>
      <c r="C120" s="585"/>
      <c r="D120" s="585"/>
      <c r="E120" s="228"/>
      <c r="F120" s="591"/>
      <c r="G120" s="591"/>
      <c r="H120" s="230"/>
      <c r="I120" s="229"/>
      <c r="J120" s="588"/>
      <c r="K120" s="588"/>
    </row>
    <row r="121" spans="2:11" s="220" customFormat="1" x14ac:dyDescent="0.2">
      <c r="B121" s="590"/>
      <c r="C121" s="590"/>
      <c r="D121" s="590"/>
      <c r="E121" s="228"/>
      <c r="F121" s="588"/>
      <c r="G121" s="588"/>
      <c r="H121" s="230"/>
      <c r="I121" s="229"/>
      <c r="J121" s="582"/>
      <c r="K121" s="582"/>
    </row>
    <row r="122" spans="2:11" s="220" customFormat="1" x14ac:dyDescent="0.2">
      <c r="B122" s="587"/>
      <c r="C122" s="587"/>
      <c r="D122" s="587"/>
      <c r="E122" s="587"/>
      <c r="F122" s="587"/>
      <c r="G122" s="587"/>
      <c r="H122" s="587"/>
      <c r="I122" s="587"/>
      <c r="J122" s="587"/>
      <c r="K122" s="587"/>
    </row>
    <row r="123" spans="2:11" s="220" customFormat="1" x14ac:dyDescent="0.2">
      <c r="B123" s="590"/>
      <c r="C123" s="590"/>
      <c r="D123" s="590"/>
      <c r="E123" s="228"/>
      <c r="F123" s="587"/>
      <c r="G123" s="587"/>
      <c r="H123" s="228"/>
      <c r="I123" s="228"/>
      <c r="J123" s="587"/>
      <c r="K123" s="587"/>
    </row>
    <row r="124" spans="2:11" s="220" customFormat="1" x14ac:dyDescent="0.2">
      <c r="B124" s="594"/>
      <c r="C124" s="594"/>
      <c r="D124" s="594"/>
      <c r="E124" s="228"/>
      <c r="F124" s="601"/>
      <c r="G124" s="601"/>
      <c r="H124" s="243"/>
      <c r="I124" s="229"/>
      <c r="J124" s="588"/>
      <c r="K124" s="588"/>
    </row>
    <row r="125" spans="2:11" s="220" customFormat="1" x14ac:dyDescent="0.2">
      <c r="B125" s="595"/>
      <c r="C125" s="596"/>
      <c r="D125" s="596"/>
      <c r="E125" s="228"/>
      <c r="F125" s="601"/>
      <c r="G125" s="601"/>
      <c r="H125" s="243"/>
      <c r="I125" s="229"/>
      <c r="J125" s="588"/>
      <c r="K125" s="588"/>
    </row>
    <row r="126" spans="2:11" s="220" customFormat="1" x14ac:dyDescent="0.2">
      <c r="B126" s="593"/>
      <c r="C126" s="585"/>
      <c r="D126" s="585"/>
      <c r="E126" s="228"/>
      <c r="F126" s="601"/>
      <c r="G126" s="601"/>
      <c r="H126" s="243"/>
      <c r="I126" s="229"/>
      <c r="J126" s="588"/>
      <c r="K126" s="588"/>
    </row>
    <row r="127" spans="2:11" s="220" customFormat="1" x14ac:dyDescent="0.2">
      <c r="B127" s="593"/>
      <c r="C127" s="593"/>
      <c r="D127" s="593"/>
      <c r="E127" s="228"/>
      <c r="F127" s="602"/>
      <c r="G127" s="602"/>
      <c r="H127" s="230"/>
      <c r="I127" s="229"/>
      <c r="J127" s="588"/>
      <c r="K127" s="588"/>
    </row>
    <row r="128" spans="2:11" s="220" customFormat="1" ht="24.75" customHeight="1" x14ac:dyDescent="0.2">
      <c r="B128" s="593"/>
      <c r="C128" s="585"/>
      <c r="D128" s="585"/>
      <c r="E128" s="228"/>
      <c r="F128" s="603"/>
      <c r="G128" s="603"/>
      <c r="H128" s="243"/>
      <c r="I128" s="229"/>
      <c r="J128" s="588"/>
      <c r="K128" s="588"/>
    </row>
    <row r="129" spans="2:11" s="220" customFormat="1" x14ac:dyDescent="0.2">
      <c r="B129" s="590"/>
      <c r="C129" s="590"/>
      <c r="D129" s="590"/>
      <c r="E129" s="228"/>
      <c r="F129" s="588"/>
      <c r="G129" s="588"/>
      <c r="H129" s="230"/>
      <c r="I129" s="229"/>
      <c r="J129" s="582"/>
      <c r="K129" s="582"/>
    </row>
    <row r="130" spans="2:11" s="220" customFormat="1" x14ac:dyDescent="0.2">
      <c r="B130" s="587"/>
      <c r="C130" s="587"/>
      <c r="D130" s="587"/>
      <c r="E130" s="587"/>
      <c r="F130" s="587"/>
      <c r="G130" s="587"/>
      <c r="H130" s="587"/>
      <c r="I130" s="587"/>
      <c r="J130" s="587"/>
      <c r="K130" s="587"/>
    </row>
    <row r="131" spans="2:11" s="220" customFormat="1" x14ac:dyDescent="0.2">
      <c r="B131" s="590"/>
      <c r="C131" s="590"/>
      <c r="D131" s="590"/>
      <c r="E131" s="228"/>
      <c r="F131" s="587"/>
      <c r="G131" s="587"/>
      <c r="H131" s="228"/>
      <c r="I131" s="228"/>
      <c r="J131" s="587"/>
      <c r="K131" s="587"/>
    </row>
    <row r="132" spans="2:11" s="220" customFormat="1" x14ac:dyDescent="0.2">
      <c r="B132" s="585"/>
      <c r="C132" s="585"/>
      <c r="D132" s="585"/>
      <c r="E132" s="228"/>
      <c r="F132" s="591"/>
      <c r="G132" s="591"/>
      <c r="H132" s="230"/>
      <c r="I132" s="229"/>
      <c r="J132" s="588"/>
      <c r="K132" s="588"/>
    </row>
    <row r="133" spans="2:11" s="220" customFormat="1" x14ac:dyDescent="0.2">
      <c r="B133" s="585"/>
      <c r="C133" s="585"/>
      <c r="D133" s="585"/>
      <c r="E133" s="228"/>
      <c r="F133" s="591"/>
      <c r="G133" s="591"/>
      <c r="H133" s="230"/>
      <c r="I133" s="229"/>
      <c r="J133" s="588"/>
      <c r="K133" s="588"/>
    </row>
    <row r="134" spans="2:11" s="220" customFormat="1" x14ac:dyDescent="0.2">
      <c r="B134" s="590"/>
      <c r="C134" s="590"/>
      <c r="D134" s="590"/>
      <c r="F134" s="588"/>
      <c r="G134" s="588"/>
      <c r="J134" s="582"/>
      <c r="K134" s="582"/>
    </row>
    <row r="135" spans="2:11" s="220" customFormat="1" x14ac:dyDescent="0.2">
      <c r="B135" s="592"/>
      <c r="C135" s="592"/>
      <c r="D135" s="592"/>
      <c r="E135" s="592"/>
      <c r="F135" s="592"/>
      <c r="G135" s="592"/>
      <c r="H135" s="592"/>
      <c r="I135" s="592"/>
      <c r="J135" s="592"/>
      <c r="K135" s="592"/>
    </row>
    <row r="136" spans="2:11" s="220" customFormat="1" x14ac:dyDescent="0.2">
      <c r="B136" s="580"/>
      <c r="C136" s="580"/>
      <c r="D136" s="580"/>
      <c r="E136" s="580"/>
      <c r="F136" s="580"/>
      <c r="G136" s="580"/>
      <c r="H136" s="580"/>
      <c r="I136" s="580"/>
      <c r="J136" s="580"/>
      <c r="K136" s="580"/>
    </row>
    <row r="137" spans="2:11" s="220" customFormat="1" x14ac:dyDescent="0.2">
      <c r="B137" s="580"/>
      <c r="C137" s="580"/>
      <c r="D137" s="580"/>
      <c r="E137" s="580"/>
      <c r="F137" s="590"/>
      <c r="G137" s="590"/>
      <c r="H137" s="590"/>
      <c r="I137" s="590"/>
      <c r="J137" s="590"/>
      <c r="K137" s="590"/>
    </row>
    <row r="138" spans="2:11" s="220" customFormat="1" x14ac:dyDescent="0.2">
      <c r="B138" s="585"/>
      <c r="C138" s="585"/>
      <c r="D138" s="585"/>
      <c r="E138" s="585"/>
      <c r="F138" s="586"/>
      <c r="G138" s="587"/>
      <c r="H138" s="587"/>
      <c r="I138" s="588"/>
      <c r="J138" s="588"/>
      <c r="K138" s="588"/>
    </row>
    <row r="139" spans="2:11" s="220" customFormat="1" x14ac:dyDescent="0.2">
      <c r="B139" s="585"/>
      <c r="C139" s="585"/>
      <c r="D139" s="585"/>
      <c r="E139" s="585"/>
      <c r="F139" s="586"/>
      <c r="G139" s="587"/>
      <c r="H139" s="587"/>
      <c r="I139" s="588"/>
      <c r="J139" s="588"/>
      <c r="K139" s="588"/>
    </row>
    <row r="140" spans="2:11" s="220" customFormat="1" x14ac:dyDescent="0.2">
      <c r="B140" s="585"/>
      <c r="C140" s="585"/>
      <c r="D140" s="585"/>
      <c r="E140" s="585"/>
      <c r="F140" s="586"/>
      <c r="G140" s="587"/>
      <c r="H140" s="587"/>
      <c r="I140" s="588"/>
      <c r="J140" s="588"/>
      <c r="K140" s="588"/>
    </row>
    <row r="141" spans="2:11" s="220" customFormat="1" x14ac:dyDescent="0.2">
      <c r="B141" s="585"/>
      <c r="C141" s="585"/>
      <c r="D141" s="585"/>
      <c r="E141" s="585"/>
      <c r="F141" s="599"/>
      <c r="G141" s="599"/>
      <c r="H141" s="599"/>
      <c r="I141" s="588"/>
      <c r="J141" s="588"/>
      <c r="K141" s="588"/>
    </row>
    <row r="142" spans="2:11" s="220" customFormat="1" x14ac:dyDescent="0.2">
      <c r="B142" s="589"/>
      <c r="C142" s="589"/>
      <c r="D142" s="589"/>
      <c r="E142" s="589"/>
      <c r="F142" s="587"/>
      <c r="G142" s="587"/>
      <c r="H142" s="587"/>
      <c r="I142" s="582"/>
      <c r="J142" s="582"/>
      <c r="K142" s="582"/>
    </row>
    <row r="143" spans="2:11" s="220" customFormat="1" x14ac:dyDescent="0.2">
      <c r="B143" s="585"/>
      <c r="C143" s="585"/>
      <c r="D143" s="585"/>
      <c r="E143" s="585"/>
      <c r="F143" s="599"/>
      <c r="G143" s="599"/>
      <c r="H143" s="599"/>
      <c r="I143" s="588"/>
      <c r="J143" s="588"/>
      <c r="K143" s="588"/>
    </row>
    <row r="144" spans="2:11" s="220" customFormat="1" x14ac:dyDescent="0.2">
      <c r="B144" s="590"/>
      <c r="C144" s="590"/>
      <c r="D144" s="590"/>
      <c r="E144" s="590"/>
      <c r="F144" s="587"/>
      <c r="G144" s="587"/>
      <c r="H144" s="587"/>
      <c r="I144" s="582"/>
      <c r="J144" s="582"/>
      <c r="K144" s="582"/>
    </row>
    <row r="145" spans="2:11" s="220" customFormat="1" x14ac:dyDescent="0.2">
      <c r="B145" s="585"/>
      <c r="C145" s="585"/>
      <c r="D145" s="585"/>
      <c r="E145" s="585"/>
      <c r="F145" s="599"/>
      <c r="G145" s="599"/>
      <c r="H145" s="599"/>
      <c r="I145" s="588"/>
      <c r="J145" s="588"/>
      <c r="K145" s="588"/>
    </row>
    <row r="146" spans="2:11" s="220" customFormat="1" x14ac:dyDescent="0.2">
      <c r="B146" s="580"/>
      <c r="C146" s="580"/>
      <c r="D146" s="580"/>
      <c r="E146" s="580"/>
      <c r="F146" s="581"/>
      <c r="G146" s="581"/>
      <c r="H146" s="581"/>
      <c r="I146" s="582"/>
      <c r="J146" s="582"/>
      <c r="K146" s="582"/>
    </row>
    <row r="147" spans="2:11" s="220" customFormat="1" x14ac:dyDescent="0.2">
      <c r="B147" s="236"/>
      <c r="C147" s="236"/>
      <c r="D147" s="236"/>
      <c r="E147" s="236"/>
      <c r="F147" s="234"/>
      <c r="G147" s="234"/>
      <c r="H147" s="234"/>
      <c r="I147" s="235"/>
      <c r="J147" s="235"/>
      <c r="K147" s="235"/>
    </row>
    <row r="148" spans="2:11" s="220" customFormat="1" x14ac:dyDescent="0.2">
      <c r="B148" s="234"/>
      <c r="C148" s="234"/>
      <c r="D148" s="234"/>
      <c r="E148" s="234"/>
      <c r="F148" s="233"/>
      <c r="G148" s="233"/>
      <c r="H148" s="233"/>
      <c r="I148" s="232"/>
      <c r="J148" s="232"/>
      <c r="K148" s="232"/>
    </row>
    <row r="149" spans="2:11" s="220" customFormat="1" x14ac:dyDescent="0.2">
      <c r="B149" s="231"/>
      <c r="C149" s="597"/>
      <c r="D149" s="597"/>
      <c r="E149" s="597"/>
      <c r="F149" s="597"/>
      <c r="G149" s="597"/>
      <c r="H149" s="597"/>
      <c r="I149" s="597"/>
      <c r="J149" s="597"/>
      <c r="K149" s="231"/>
    </row>
    <row r="150" spans="2:11" s="220" customFormat="1" ht="29.25" customHeight="1" x14ac:dyDescent="0.2">
      <c r="B150" s="231"/>
      <c r="C150" s="598"/>
      <c r="D150" s="598"/>
      <c r="E150" s="598"/>
      <c r="F150" s="598"/>
      <c r="G150" s="598"/>
      <c r="H150" s="598"/>
      <c r="I150" s="598"/>
      <c r="J150" s="598"/>
      <c r="K150" s="231"/>
    </row>
    <row r="151" spans="2:11" s="220" customFormat="1" x14ac:dyDescent="0.2">
      <c r="B151" s="587"/>
      <c r="C151" s="587"/>
      <c r="D151" s="587"/>
      <c r="E151" s="587"/>
      <c r="F151" s="587"/>
      <c r="G151" s="587"/>
      <c r="H151" s="587"/>
      <c r="I151" s="587"/>
      <c r="J151" s="587"/>
      <c r="K151" s="587"/>
    </row>
    <row r="152" spans="2:11" s="220" customFormat="1" x14ac:dyDescent="0.2">
      <c r="B152" s="590"/>
      <c r="C152" s="590"/>
      <c r="D152" s="590"/>
      <c r="E152" s="228"/>
      <c r="F152" s="587"/>
      <c r="G152" s="587"/>
      <c r="H152" s="228"/>
      <c r="I152" s="228"/>
      <c r="J152" s="587"/>
      <c r="K152" s="587"/>
    </row>
    <row r="153" spans="2:11" s="220" customFormat="1" x14ac:dyDescent="0.2">
      <c r="B153" s="585"/>
      <c r="C153" s="585"/>
      <c r="D153" s="585"/>
      <c r="E153" s="228"/>
      <c r="F153" s="591"/>
      <c r="G153" s="591"/>
      <c r="H153" s="230"/>
      <c r="I153" s="229"/>
      <c r="J153" s="588"/>
      <c r="K153" s="588"/>
    </row>
    <row r="154" spans="2:11" s="220" customFormat="1" x14ac:dyDescent="0.2">
      <c r="B154" s="585"/>
      <c r="C154" s="585"/>
      <c r="D154" s="585"/>
      <c r="E154" s="228"/>
      <c r="F154" s="591"/>
      <c r="G154" s="591"/>
      <c r="H154" s="230"/>
      <c r="I154" s="229"/>
      <c r="J154" s="588"/>
      <c r="K154" s="588"/>
    </row>
    <row r="155" spans="2:11" s="220" customFormat="1" x14ac:dyDescent="0.2">
      <c r="B155" s="590"/>
      <c r="C155" s="590"/>
      <c r="D155" s="590"/>
      <c r="E155" s="228"/>
      <c r="F155" s="588"/>
      <c r="G155" s="588"/>
      <c r="H155" s="230"/>
      <c r="I155" s="229"/>
      <c r="J155" s="582"/>
      <c r="K155" s="582"/>
    </row>
    <row r="156" spans="2:11" s="220" customFormat="1" x14ac:dyDescent="0.2">
      <c r="B156" s="587"/>
      <c r="C156" s="587"/>
      <c r="D156" s="587"/>
      <c r="E156" s="587"/>
      <c r="F156" s="587"/>
      <c r="G156" s="587"/>
      <c r="H156" s="587"/>
      <c r="I156" s="587"/>
      <c r="J156" s="587"/>
      <c r="K156" s="587"/>
    </row>
    <row r="157" spans="2:11" s="220" customFormat="1" x14ac:dyDescent="0.2">
      <c r="B157" s="590"/>
      <c r="C157" s="590"/>
      <c r="D157" s="590"/>
      <c r="E157" s="228"/>
      <c r="F157" s="587"/>
      <c r="G157" s="587"/>
      <c r="H157" s="228"/>
      <c r="I157" s="228"/>
      <c r="J157" s="587"/>
      <c r="K157" s="587"/>
    </row>
    <row r="158" spans="2:11" s="220" customFormat="1" x14ac:dyDescent="0.2">
      <c r="B158" s="594"/>
      <c r="C158" s="594"/>
      <c r="D158" s="594"/>
      <c r="E158" s="228"/>
      <c r="F158" s="591"/>
      <c r="G158" s="591"/>
      <c r="H158" s="230"/>
      <c r="I158" s="229"/>
      <c r="J158" s="588"/>
      <c r="K158" s="588"/>
    </row>
    <row r="159" spans="2:11" s="220" customFormat="1" ht="27.75" customHeight="1" x14ac:dyDescent="0.2">
      <c r="B159" s="595"/>
      <c r="C159" s="596"/>
      <c r="D159" s="596"/>
      <c r="E159" s="228"/>
      <c r="F159" s="591"/>
      <c r="G159" s="591"/>
      <c r="H159" s="230"/>
      <c r="I159" s="229"/>
      <c r="J159" s="588"/>
      <c r="K159" s="588"/>
    </row>
    <row r="160" spans="2:11" s="220" customFormat="1" x14ac:dyDescent="0.2">
      <c r="B160" s="595"/>
      <c r="C160" s="596"/>
      <c r="D160" s="596"/>
      <c r="E160" s="228"/>
      <c r="F160" s="591"/>
      <c r="G160" s="591"/>
      <c r="H160" s="230"/>
      <c r="I160" s="229"/>
      <c r="J160" s="588"/>
      <c r="K160" s="588"/>
    </row>
    <row r="161" spans="2:11" s="220" customFormat="1" x14ac:dyDescent="0.2">
      <c r="B161" s="593"/>
      <c r="C161" s="585"/>
      <c r="D161" s="585"/>
      <c r="E161" s="228"/>
      <c r="F161" s="591"/>
      <c r="G161" s="591"/>
      <c r="H161" s="230"/>
      <c r="I161" s="229"/>
      <c r="J161" s="588"/>
      <c r="K161" s="588"/>
    </row>
    <row r="162" spans="2:11" s="220" customFormat="1" x14ac:dyDescent="0.2">
      <c r="B162" s="593"/>
      <c r="C162" s="585"/>
      <c r="D162" s="585"/>
      <c r="E162" s="228"/>
      <c r="F162" s="591"/>
      <c r="G162" s="591"/>
      <c r="H162" s="230"/>
      <c r="I162" s="229"/>
      <c r="J162" s="588"/>
      <c r="K162" s="588"/>
    </row>
    <row r="163" spans="2:11" s="220" customFormat="1" x14ac:dyDescent="0.2">
      <c r="B163" s="590"/>
      <c r="C163" s="590"/>
      <c r="D163" s="590"/>
      <c r="E163" s="228"/>
      <c r="F163" s="588"/>
      <c r="G163" s="588"/>
      <c r="H163" s="230"/>
      <c r="I163" s="229"/>
      <c r="J163" s="582"/>
      <c r="K163" s="582"/>
    </row>
    <row r="164" spans="2:11" s="220" customFormat="1" x14ac:dyDescent="0.2">
      <c r="B164" s="587"/>
      <c r="C164" s="587"/>
      <c r="D164" s="587"/>
      <c r="E164" s="587"/>
      <c r="F164" s="587"/>
      <c r="G164" s="587"/>
      <c r="H164" s="587"/>
      <c r="I164" s="587"/>
      <c r="J164" s="587"/>
      <c r="K164" s="587"/>
    </row>
    <row r="165" spans="2:11" s="220" customFormat="1" x14ac:dyDescent="0.2">
      <c r="B165" s="590"/>
      <c r="C165" s="590"/>
      <c r="D165" s="590"/>
      <c r="E165" s="228"/>
      <c r="F165" s="587"/>
      <c r="G165" s="587"/>
      <c r="H165" s="228"/>
      <c r="I165" s="228"/>
      <c r="J165" s="587"/>
      <c r="K165" s="587"/>
    </row>
    <row r="166" spans="2:11" s="220" customFormat="1" x14ac:dyDescent="0.2">
      <c r="B166" s="585"/>
      <c r="C166" s="585"/>
      <c r="D166" s="585"/>
      <c r="E166" s="228"/>
      <c r="F166" s="591"/>
      <c r="G166" s="591"/>
      <c r="H166" s="230"/>
      <c r="I166" s="229"/>
      <c r="J166" s="588"/>
      <c r="K166" s="588"/>
    </row>
    <row r="167" spans="2:11" s="220" customFormat="1" x14ac:dyDescent="0.2">
      <c r="B167" s="585"/>
      <c r="C167" s="585"/>
      <c r="D167" s="585"/>
      <c r="E167" s="228"/>
      <c r="F167" s="591"/>
      <c r="G167" s="591"/>
      <c r="H167" s="230"/>
      <c r="I167" s="229"/>
      <c r="J167" s="588"/>
      <c r="K167" s="588"/>
    </row>
    <row r="168" spans="2:11" s="220" customFormat="1" x14ac:dyDescent="0.2">
      <c r="B168" s="590"/>
      <c r="C168" s="590"/>
      <c r="D168" s="590"/>
      <c r="F168" s="588"/>
      <c r="G168" s="588"/>
      <c r="J168" s="582"/>
      <c r="K168" s="582"/>
    </row>
    <row r="169" spans="2:11" s="220" customFormat="1" x14ac:dyDescent="0.2">
      <c r="B169" s="592"/>
      <c r="C169" s="592"/>
      <c r="D169" s="592"/>
      <c r="E169" s="592"/>
      <c r="F169" s="592"/>
      <c r="G169" s="592"/>
      <c r="H169" s="592"/>
      <c r="I169" s="592"/>
      <c r="J169" s="592"/>
      <c r="K169" s="592"/>
    </row>
    <row r="170" spans="2:11" s="220" customFormat="1" x14ac:dyDescent="0.2">
      <c r="B170" s="580"/>
      <c r="C170" s="580"/>
      <c r="D170" s="580"/>
      <c r="E170" s="580"/>
      <c r="F170" s="580"/>
      <c r="G170" s="580"/>
      <c r="H170" s="580"/>
      <c r="I170" s="580"/>
      <c r="J170" s="580"/>
      <c r="K170" s="580"/>
    </row>
    <row r="171" spans="2:11" s="220" customFormat="1" x14ac:dyDescent="0.2">
      <c r="B171" s="580"/>
      <c r="C171" s="580"/>
      <c r="D171" s="580"/>
      <c r="E171" s="580"/>
      <c r="F171" s="590"/>
      <c r="G171" s="590"/>
      <c r="H171" s="590"/>
      <c r="I171" s="590"/>
      <c r="J171" s="590"/>
      <c r="K171" s="590"/>
    </row>
    <row r="172" spans="2:11" s="220" customFormat="1" x14ac:dyDescent="0.2">
      <c r="B172" s="585"/>
      <c r="C172" s="585"/>
      <c r="D172" s="585"/>
      <c r="E172" s="585"/>
      <c r="F172" s="586"/>
      <c r="G172" s="587"/>
      <c r="H172" s="587"/>
      <c r="I172" s="588"/>
      <c r="J172" s="588"/>
      <c r="K172" s="588"/>
    </row>
    <row r="173" spans="2:11" s="220" customFormat="1" x14ac:dyDescent="0.2">
      <c r="B173" s="585"/>
      <c r="C173" s="585"/>
      <c r="D173" s="585"/>
      <c r="E173" s="585"/>
      <c r="F173" s="586"/>
      <c r="G173" s="587"/>
      <c r="H173" s="587"/>
      <c r="I173" s="588"/>
      <c r="J173" s="588"/>
      <c r="K173" s="588"/>
    </row>
    <row r="174" spans="2:11" s="220" customFormat="1" x14ac:dyDescent="0.2">
      <c r="B174" s="585"/>
      <c r="C174" s="585"/>
      <c r="D174" s="585"/>
      <c r="E174" s="585"/>
      <c r="F174" s="586"/>
      <c r="G174" s="587"/>
      <c r="H174" s="587"/>
      <c r="I174" s="588"/>
      <c r="J174" s="588"/>
      <c r="K174" s="588"/>
    </row>
    <row r="175" spans="2:11" s="220" customFormat="1" x14ac:dyDescent="0.2">
      <c r="B175" s="585"/>
      <c r="C175" s="585"/>
      <c r="D175" s="585"/>
      <c r="E175" s="585"/>
      <c r="F175" s="599"/>
      <c r="G175" s="599"/>
      <c r="H175" s="599"/>
      <c r="I175" s="588"/>
      <c r="J175" s="588"/>
      <c r="K175" s="588"/>
    </row>
    <row r="176" spans="2:11" s="220" customFormat="1" x14ac:dyDescent="0.2">
      <c r="B176" s="589"/>
      <c r="C176" s="589"/>
      <c r="D176" s="589"/>
      <c r="E176" s="589"/>
      <c r="F176" s="587"/>
      <c r="G176" s="587"/>
      <c r="H176" s="587"/>
      <c r="I176" s="582"/>
      <c r="J176" s="582"/>
      <c r="K176" s="582"/>
    </row>
    <row r="177" spans="2:11" s="220" customFormat="1" x14ac:dyDescent="0.2">
      <c r="B177" s="585"/>
      <c r="C177" s="585"/>
      <c r="D177" s="585"/>
      <c r="E177" s="585"/>
      <c r="F177" s="599"/>
      <c r="G177" s="599"/>
      <c r="H177" s="599"/>
      <c r="I177" s="588"/>
      <c r="J177" s="588"/>
      <c r="K177" s="588"/>
    </row>
    <row r="178" spans="2:11" s="220" customFormat="1" x14ac:dyDescent="0.2">
      <c r="B178" s="590"/>
      <c r="C178" s="590"/>
      <c r="D178" s="590"/>
      <c r="E178" s="590"/>
      <c r="F178" s="587"/>
      <c r="G178" s="587"/>
      <c r="H178" s="587"/>
      <c r="I178" s="582"/>
      <c r="J178" s="582"/>
      <c r="K178" s="582"/>
    </row>
    <row r="179" spans="2:11" s="220" customFormat="1" x14ac:dyDescent="0.2">
      <c r="B179" s="585"/>
      <c r="C179" s="585"/>
      <c r="D179" s="585"/>
      <c r="E179" s="585"/>
      <c r="F179" s="599"/>
      <c r="G179" s="599"/>
      <c r="H179" s="599"/>
      <c r="I179" s="588"/>
      <c r="J179" s="588"/>
      <c r="K179" s="588"/>
    </row>
    <row r="180" spans="2:11" s="220" customFormat="1" x14ac:dyDescent="0.2">
      <c r="B180" s="580"/>
      <c r="C180" s="580"/>
      <c r="D180" s="580"/>
      <c r="E180" s="580"/>
      <c r="F180" s="581"/>
      <c r="G180" s="581"/>
      <c r="H180" s="581"/>
      <c r="I180" s="582"/>
      <c r="J180" s="582"/>
      <c r="K180" s="582"/>
    </row>
    <row r="181" spans="2:11" s="220" customFormat="1" x14ac:dyDescent="0.2">
      <c r="B181" s="241"/>
      <c r="C181" s="241"/>
      <c r="D181" s="241"/>
      <c r="E181" s="241"/>
      <c r="F181" s="240"/>
      <c r="G181" s="240"/>
      <c r="H181" s="240"/>
      <c r="I181" s="239"/>
      <c r="J181" s="239"/>
      <c r="K181" s="239"/>
    </row>
    <row r="182" spans="2:11" s="220" customFormat="1" x14ac:dyDescent="0.2">
      <c r="B182" s="231"/>
      <c r="C182" s="597"/>
      <c r="D182" s="597"/>
      <c r="E182" s="597"/>
      <c r="F182" s="597"/>
      <c r="G182" s="597"/>
      <c r="H182" s="597"/>
      <c r="I182" s="597"/>
      <c r="J182" s="597"/>
      <c r="K182" s="231"/>
    </row>
    <row r="183" spans="2:11" s="220" customFormat="1" x14ac:dyDescent="0.2">
      <c r="B183" s="231"/>
      <c r="C183" s="598"/>
      <c r="D183" s="598"/>
      <c r="E183" s="598"/>
      <c r="F183" s="598"/>
      <c r="G183" s="598"/>
      <c r="H183" s="598"/>
      <c r="I183" s="598"/>
      <c r="J183" s="598"/>
      <c r="K183" s="231"/>
    </row>
    <row r="184" spans="2:11" s="220" customFormat="1" x14ac:dyDescent="0.2">
      <c r="B184" s="587"/>
      <c r="C184" s="587"/>
      <c r="D184" s="587"/>
      <c r="E184" s="587"/>
      <c r="F184" s="587"/>
      <c r="G184" s="587"/>
      <c r="H184" s="587"/>
      <c r="I184" s="587"/>
      <c r="J184" s="587"/>
      <c r="K184" s="587"/>
    </row>
    <row r="185" spans="2:11" s="220" customFormat="1" x14ac:dyDescent="0.2">
      <c r="B185" s="590"/>
      <c r="C185" s="590"/>
      <c r="D185" s="590"/>
      <c r="E185" s="228"/>
      <c r="F185" s="587"/>
      <c r="G185" s="587"/>
      <c r="H185" s="228"/>
      <c r="I185" s="228"/>
      <c r="J185" s="228"/>
      <c r="K185" s="228"/>
    </row>
    <row r="186" spans="2:11" s="220" customFormat="1" x14ac:dyDescent="0.2">
      <c r="B186" s="585"/>
      <c r="C186" s="585"/>
      <c r="D186" s="585"/>
      <c r="E186" s="228"/>
      <c r="F186" s="591"/>
      <c r="G186" s="591"/>
      <c r="H186" s="230"/>
      <c r="I186" s="229"/>
      <c r="J186" s="588"/>
      <c r="K186" s="588"/>
    </row>
    <row r="187" spans="2:11" s="220" customFormat="1" x14ac:dyDescent="0.2">
      <c r="B187" s="585"/>
      <c r="C187" s="585"/>
      <c r="D187" s="585"/>
      <c r="E187" s="228"/>
      <c r="F187" s="591"/>
      <c r="G187" s="591"/>
      <c r="H187" s="230"/>
      <c r="I187" s="229"/>
      <c r="J187" s="588"/>
      <c r="K187" s="588"/>
    </row>
    <row r="188" spans="2:11" s="220" customFormat="1" x14ac:dyDescent="0.2">
      <c r="B188" s="590"/>
      <c r="C188" s="590"/>
      <c r="D188" s="590"/>
      <c r="E188" s="228"/>
      <c r="F188" s="588"/>
      <c r="G188" s="588"/>
      <c r="H188" s="230"/>
      <c r="I188" s="229"/>
      <c r="J188" s="582"/>
      <c r="K188" s="582"/>
    </row>
    <row r="189" spans="2:11" s="220" customFormat="1" x14ac:dyDescent="0.2">
      <c r="B189" s="228"/>
      <c r="C189" s="228"/>
      <c r="D189" s="228"/>
      <c r="E189" s="228"/>
      <c r="F189" s="228"/>
      <c r="G189" s="228"/>
      <c r="H189" s="228"/>
      <c r="I189" s="228"/>
      <c r="J189" s="228"/>
      <c r="K189" s="228"/>
    </row>
    <row r="190" spans="2:11" s="220" customFormat="1" x14ac:dyDescent="0.2">
      <c r="B190" s="590"/>
      <c r="C190" s="590"/>
      <c r="D190" s="590"/>
      <c r="E190" s="228"/>
      <c r="F190" s="587"/>
      <c r="G190" s="587"/>
      <c r="H190" s="228"/>
      <c r="I190" s="228"/>
      <c r="J190" s="228"/>
      <c r="K190" s="228"/>
    </row>
    <row r="191" spans="2:11" s="220" customFormat="1" x14ac:dyDescent="0.2">
      <c r="B191" s="594"/>
      <c r="C191" s="594"/>
      <c r="D191" s="594"/>
      <c r="E191" s="228"/>
      <c r="F191" s="591"/>
      <c r="G191" s="591"/>
      <c r="H191" s="230"/>
      <c r="I191" s="229"/>
      <c r="J191" s="588"/>
      <c r="K191" s="588"/>
    </row>
    <row r="192" spans="2:11" s="220" customFormat="1" x14ac:dyDescent="0.2">
      <c r="B192" s="595"/>
      <c r="C192" s="596"/>
      <c r="D192" s="596"/>
      <c r="E192" s="228"/>
      <c r="F192" s="591"/>
      <c r="G192" s="591"/>
      <c r="H192" s="230"/>
      <c r="I192" s="229"/>
      <c r="J192" s="588"/>
      <c r="K192" s="588"/>
    </row>
    <row r="193" spans="2:11" s="220" customFormat="1" x14ac:dyDescent="0.2">
      <c r="B193" s="593"/>
      <c r="C193" s="585"/>
      <c r="D193" s="585"/>
      <c r="E193" s="228"/>
      <c r="F193" s="591"/>
      <c r="G193" s="591"/>
      <c r="H193" s="230"/>
      <c r="I193" s="229"/>
      <c r="J193" s="588"/>
      <c r="K193" s="588"/>
    </row>
    <row r="194" spans="2:11" s="220" customFormat="1" x14ac:dyDescent="0.2">
      <c r="B194" s="593"/>
      <c r="C194" s="585"/>
      <c r="D194" s="585"/>
      <c r="E194" s="228"/>
      <c r="F194" s="591"/>
      <c r="G194" s="591"/>
      <c r="H194" s="230"/>
      <c r="I194" s="229"/>
      <c r="J194" s="588"/>
      <c r="K194" s="588"/>
    </row>
    <row r="195" spans="2:11" s="220" customFormat="1" x14ac:dyDescent="0.2">
      <c r="B195" s="590"/>
      <c r="C195" s="590"/>
      <c r="D195" s="590"/>
      <c r="E195" s="228"/>
      <c r="F195" s="588"/>
      <c r="G195" s="588"/>
      <c r="H195" s="230"/>
      <c r="I195" s="229"/>
      <c r="J195" s="582"/>
      <c r="K195" s="582"/>
    </row>
    <row r="196" spans="2:11" s="220" customFormat="1" x14ac:dyDescent="0.2">
      <c r="B196" s="587"/>
      <c r="C196" s="587"/>
      <c r="D196" s="587"/>
      <c r="E196" s="587"/>
      <c r="F196" s="587"/>
      <c r="G196" s="587"/>
      <c r="H196" s="587"/>
      <c r="I196" s="587"/>
      <c r="J196" s="587"/>
      <c r="K196" s="587"/>
    </row>
    <row r="197" spans="2:11" s="220" customFormat="1" x14ac:dyDescent="0.2">
      <c r="B197" s="590"/>
      <c r="C197" s="590"/>
      <c r="D197" s="590"/>
      <c r="E197" s="228"/>
      <c r="F197" s="587"/>
      <c r="G197" s="587"/>
      <c r="H197" s="228"/>
      <c r="I197" s="228"/>
      <c r="J197" s="587"/>
      <c r="K197" s="587"/>
    </row>
    <row r="198" spans="2:11" s="220" customFormat="1" x14ac:dyDescent="0.2">
      <c r="B198" s="585"/>
      <c r="C198" s="585"/>
      <c r="D198" s="585"/>
      <c r="E198" s="228"/>
      <c r="F198" s="591"/>
      <c r="G198" s="591"/>
      <c r="H198" s="230"/>
      <c r="I198" s="229"/>
      <c r="J198" s="588"/>
      <c r="K198" s="588"/>
    </row>
    <row r="199" spans="2:11" s="220" customFormat="1" x14ac:dyDescent="0.2">
      <c r="B199" s="585"/>
      <c r="C199" s="585"/>
      <c r="D199" s="585"/>
      <c r="E199" s="228"/>
      <c r="F199" s="591"/>
      <c r="G199" s="591"/>
      <c r="H199" s="230"/>
      <c r="I199" s="229"/>
      <c r="J199" s="229"/>
      <c r="K199" s="229"/>
    </row>
    <row r="200" spans="2:11" s="220" customFormat="1" x14ac:dyDescent="0.2">
      <c r="B200" s="590"/>
      <c r="C200" s="590"/>
      <c r="D200" s="590"/>
      <c r="F200" s="588"/>
      <c r="G200" s="588"/>
      <c r="J200" s="582"/>
      <c r="K200" s="582"/>
    </row>
    <row r="201" spans="2:11" s="220" customFormat="1" x14ac:dyDescent="0.2">
      <c r="B201" s="592"/>
      <c r="C201" s="592"/>
      <c r="D201" s="592"/>
      <c r="E201" s="592"/>
      <c r="F201" s="592"/>
      <c r="G201" s="592"/>
      <c r="H201" s="592"/>
      <c r="I201" s="592"/>
      <c r="J201" s="592"/>
      <c r="K201" s="592"/>
    </row>
    <row r="202" spans="2:11" s="220" customFormat="1" x14ac:dyDescent="0.2">
      <c r="B202" s="580"/>
      <c r="C202" s="580"/>
      <c r="D202" s="580"/>
      <c r="E202" s="580"/>
      <c r="F202" s="580"/>
      <c r="G202" s="580"/>
      <c r="H202" s="580"/>
      <c r="I202" s="580"/>
      <c r="J202" s="580"/>
      <c r="K202" s="580"/>
    </row>
    <row r="203" spans="2:11" s="220" customFormat="1" x14ac:dyDescent="0.2">
      <c r="B203" s="580"/>
      <c r="C203" s="580"/>
      <c r="D203" s="580"/>
      <c r="E203" s="580"/>
      <c r="F203" s="590"/>
      <c r="G203" s="590"/>
      <c r="H203" s="590"/>
      <c r="I203" s="590"/>
      <c r="J203" s="590"/>
      <c r="K203" s="590"/>
    </row>
    <row r="204" spans="2:11" s="220" customFormat="1" x14ac:dyDescent="0.2">
      <c r="B204" s="585"/>
      <c r="C204" s="585"/>
      <c r="D204" s="585"/>
      <c r="E204" s="585"/>
      <c r="F204" s="586"/>
      <c r="G204" s="587"/>
      <c r="H204" s="587"/>
      <c r="I204" s="588"/>
      <c r="J204" s="588"/>
      <c r="K204" s="588"/>
    </row>
    <row r="205" spans="2:11" s="220" customFormat="1" x14ac:dyDescent="0.2">
      <c r="B205" s="585"/>
      <c r="C205" s="585"/>
      <c r="D205" s="585"/>
      <c r="E205" s="585"/>
      <c r="F205" s="586"/>
      <c r="G205" s="587"/>
      <c r="H205" s="587"/>
      <c r="I205" s="229"/>
      <c r="J205" s="229"/>
      <c r="K205" s="229"/>
    </row>
    <row r="206" spans="2:11" s="220" customFormat="1" x14ac:dyDescent="0.2">
      <c r="B206" s="585"/>
      <c r="C206" s="585"/>
      <c r="D206" s="585"/>
      <c r="E206" s="585"/>
      <c r="F206" s="586"/>
      <c r="G206" s="587"/>
      <c r="H206" s="587"/>
      <c r="I206" s="588"/>
      <c r="J206" s="588"/>
      <c r="K206" s="588"/>
    </row>
    <row r="207" spans="2:11" s="220" customFormat="1" x14ac:dyDescent="0.2">
      <c r="B207" s="585"/>
      <c r="C207" s="585"/>
      <c r="D207" s="585"/>
      <c r="E207" s="585"/>
      <c r="F207" s="599"/>
      <c r="G207" s="599"/>
      <c r="H207" s="599"/>
      <c r="I207" s="588"/>
      <c r="J207" s="588"/>
      <c r="K207" s="588"/>
    </row>
    <row r="208" spans="2:11" s="220" customFormat="1" x14ac:dyDescent="0.2">
      <c r="B208" s="589"/>
      <c r="C208" s="589"/>
      <c r="D208" s="589"/>
      <c r="E208" s="589"/>
      <c r="F208" s="587"/>
      <c r="G208" s="587"/>
      <c r="H208" s="587"/>
      <c r="I208" s="582"/>
      <c r="J208" s="582"/>
      <c r="K208" s="582"/>
    </row>
    <row r="209" spans="2:11" s="220" customFormat="1" x14ac:dyDescent="0.2">
      <c r="B209" s="585"/>
      <c r="C209" s="585"/>
      <c r="D209" s="585"/>
      <c r="E209" s="585"/>
      <c r="F209" s="599"/>
      <c r="G209" s="599"/>
      <c r="H209" s="599"/>
      <c r="I209" s="588"/>
      <c r="J209" s="588"/>
      <c r="K209" s="588"/>
    </row>
    <row r="210" spans="2:11" s="220" customFormat="1" x14ac:dyDescent="0.2">
      <c r="B210" s="590"/>
      <c r="C210" s="590"/>
      <c r="D210" s="590"/>
      <c r="E210" s="590"/>
      <c r="F210" s="587"/>
      <c r="G210" s="587"/>
      <c r="H210" s="587"/>
      <c r="I210" s="582"/>
      <c r="J210" s="582"/>
      <c r="K210" s="582"/>
    </row>
    <row r="211" spans="2:11" s="220" customFormat="1" x14ac:dyDescent="0.2">
      <c r="B211" s="585"/>
      <c r="C211" s="585"/>
      <c r="D211" s="585"/>
      <c r="E211" s="585"/>
      <c r="F211" s="599"/>
      <c r="G211" s="599"/>
      <c r="H211" s="599"/>
      <c r="I211" s="588"/>
      <c r="J211" s="588"/>
      <c r="K211" s="588"/>
    </row>
    <row r="212" spans="2:11" s="220" customFormat="1" x14ac:dyDescent="0.2">
      <c r="B212" s="580"/>
      <c r="C212" s="580"/>
      <c r="D212" s="580"/>
      <c r="E212" s="580"/>
      <c r="F212" s="581"/>
      <c r="G212" s="581"/>
      <c r="H212" s="581"/>
      <c r="I212" s="582"/>
      <c r="J212" s="582"/>
      <c r="K212" s="582"/>
    </row>
    <row r="213" spans="2:11" s="220" customFormat="1" x14ac:dyDescent="0.2">
      <c r="B213" s="228"/>
      <c r="C213" s="228"/>
      <c r="D213" s="228"/>
      <c r="E213" s="228"/>
      <c r="F213" s="228"/>
      <c r="G213" s="228"/>
      <c r="H213" s="228"/>
      <c r="I213" s="228"/>
      <c r="J213" s="228"/>
      <c r="K213" s="228"/>
    </row>
    <row r="214" spans="2:11" s="220" customFormat="1" x14ac:dyDescent="0.2">
      <c r="B214" s="228"/>
      <c r="C214" s="228"/>
      <c r="D214" s="228"/>
      <c r="E214" s="228"/>
      <c r="F214" s="228"/>
      <c r="G214" s="228"/>
      <c r="H214" s="228"/>
      <c r="I214" s="228"/>
      <c r="J214" s="228"/>
      <c r="K214" s="228"/>
    </row>
    <row r="215" spans="2:11" s="220" customFormat="1" x14ac:dyDescent="0.2">
      <c r="B215" s="231"/>
      <c r="C215" s="597"/>
      <c r="D215" s="597"/>
      <c r="E215" s="597"/>
      <c r="F215" s="597"/>
      <c r="G215" s="597"/>
      <c r="H215" s="597"/>
      <c r="I215" s="597"/>
      <c r="J215" s="597"/>
      <c r="K215" s="231"/>
    </row>
    <row r="216" spans="2:11" s="220" customFormat="1" ht="25.5" customHeight="1" x14ac:dyDescent="0.2">
      <c r="B216" s="231"/>
      <c r="C216" s="598"/>
      <c r="D216" s="598"/>
      <c r="E216" s="598"/>
      <c r="F216" s="598"/>
      <c r="G216" s="598"/>
      <c r="H216" s="598"/>
      <c r="I216" s="598"/>
      <c r="J216" s="598"/>
      <c r="K216" s="231"/>
    </row>
    <row r="217" spans="2:11" s="220" customFormat="1" x14ac:dyDescent="0.2">
      <c r="B217" s="587"/>
      <c r="C217" s="587"/>
      <c r="D217" s="587"/>
      <c r="E217" s="587"/>
      <c r="F217" s="587"/>
      <c r="G217" s="587"/>
      <c r="H217" s="587"/>
      <c r="I217" s="587"/>
      <c r="J217" s="587"/>
      <c r="K217" s="587"/>
    </row>
    <row r="218" spans="2:11" s="220" customFormat="1" x14ac:dyDescent="0.2">
      <c r="B218" s="590"/>
      <c r="C218" s="590"/>
      <c r="D218" s="590"/>
      <c r="E218" s="228"/>
      <c r="F218" s="587"/>
      <c r="G218" s="587"/>
      <c r="H218" s="228"/>
      <c r="I218" s="228"/>
      <c r="J218" s="587"/>
      <c r="K218" s="587"/>
    </row>
    <row r="219" spans="2:11" s="220" customFormat="1" x14ac:dyDescent="0.2">
      <c r="B219" s="585"/>
      <c r="C219" s="585"/>
      <c r="D219" s="585"/>
      <c r="E219" s="228"/>
      <c r="F219" s="237"/>
      <c r="G219" s="237"/>
      <c r="H219" s="230"/>
      <c r="I219" s="229"/>
      <c r="J219" s="229"/>
      <c r="K219" s="229"/>
    </row>
    <row r="220" spans="2:11" s="220" customFormat="1" x14ac:dyDescent="0.2">
      <c r="B220" s="585"/>
      <c r="C220" s="585"/>
      <c r="D220" s="585"/>
      <c r="E220" s="228"/>
      <c r="F220" s="591"/>
      <c r="G220" s="591"/>
      <c r="H220" s="230"/>
      <c r="I220" s="229"/>
      <c r="J220" s="588"/>
      <c r="K220" s="588"/>
    </row>
    <row r="221" spans="2:11" s="220" customFormat="1" x14ac:dyDescent="0.2">
      <c r="B221" s="590"/>
      <c r="C221" s="590"/>
      <c r="D221" s="590"/>
      <c r="E221" s="228"/>
      <c r="F221" s="588"/>
      <c r="G221" s="588"/>
      <c r="H221" s="230"/>
      <c r="I221" s="229"/>
      <c r="J221" s="582"/>
      <c r="K221" s="582"/>
    </row>
    <row r="222" spans="2:11" s="220" customFormat="1" x14ac:dyDescent="0.2">
      <c r="B222" s="587"/>
      <c r="C222" s="587"/>
      <c r="D222" s="587"/>
      <c r="E222" s="587"/>
      <c r="F222" s="587"/>
      <c r="G222" s="587"/>
      <c r="H222" s="587"/>
      <c r="I222" s="587"/>
      <c r="J222" s="587"/>
      <c r="K222" s="587"/>
    </row>
    <row r="223" spans="2:11" s="220" customFormat="1" x14ac:dyDescent="0.2">
      <c r="B223" s="590"/>
      <c r="C223" s="590"/>
      <c r="D223" s="590"/>
      <c r="E223" s="228"/>
      <c r="F223" s="228"/>
      <c r="G223" s="228"/>
      <c r="H223" s="228"/>
      <c r="I223" s="228"/>
      <c r="J223" s="228"/>
      <c r="K223" s="228"/>
    </row>
    <row r="224" spans="2:11" s="220" customFormat="1" x14ac:dyDescent="0.2">
      <c r="B224" s="594"/>
      <c r="C224" s="594"/>
      <c r="D224" s="594"/>
      <c r="E224" s="228"/>
      <c r="F224" s="591"/>
      <c r="G224" s="591"/>
      <c r="H224" s="230"/>
      <c r="I224" s="229"/>
      <c r="J224" s="588"/>
      <c r="K224" s="588"/>
    </row>
    <row r="225" spans="2:11" s="220" customFormat="1" x14ac:dyDescent="0.2">
      <c r="B225" s="595"/>
      <c r="C225" s="596"/>
      <c r="D225" s="596"/>
      <c r="E225" s="228"/>
      <c r="F225" s="591"/>
      <c r="G225" s="591"/>
      <c r="H225" s="230"/>
      <c r="I225" s="229"/>
      <c r="J225" s="588"/>
      <c r="K225" s="588"/>
    </row>
    <row r="226" spans="2:11" s="220" customFormat="1" x14ac:dyDescent="0.2">
      <c r="B226" s="593"/>
      <c r="C226" s="585"/>
      <c r="D226" s="585"/>
      <c r="E226" s="228"/>
      <c r="F226" s="591"/>
      <c r="G226" s="591"/>
      <c r="H226" s="230"/>
      <c r="I226" s="229"/>
      <c r="J226" s="588"/>
      <c r="K226" s="588"/>
    </row>
    <row r="227" spans="2:11" s="220" customFormat="1" x14ac:dyDescent="0.2">
      <c r="B227" s="593"/>
      <c r="C227" s="585"/>
      <c r="D227" s="585"/>
      <c r="E227" s="228"/>
      <c r="F227" s="591"/>
      <c r="G227" s="591"/>
      <c r="H227" s="230"/>
      <c r="I227" s="229"/>
      <c r="J227" s="588"/>
      <c r="K227" s="588"/>
    </row>
    <row r="228" spans="2:11" s="220" customFormat="1" x14ac:dyDescent="0.2">
      <c r="B228" s="590"/>
      <c r="C228" s="590"/>
      <c r="D228" s="590"/>
      <c r="E228" s="228"/>
      <c r="F228" s="588"/>
      <c r="G228" s="588"/>
      <c r="H228" s="230"/>
      <c r="I228" s="229"/>
      <c r="J228" s="582"/>
      <c r="K228" s="582"/>
    </row>
    <row r="229" spans="2:11" s="220" customFormat="1" x14ac:dyDescent="0.2">
      <c r="B229" s="587"/>
      <c r="C229" s="587"/>
      <c r="D229" s="587"/>
      <c r="E229" s="587"/>
      <c r="F229" s="587"/>
      <c r="G229" s="587"/>
      <c r="H229" s="587"/>
      <c r="I229" s="587"/>
      <c r="J229" s="587"/>
      <c r="K229" s="587"/>
    </row>
    <row r="230" spans="2:11" s="220" customFormat="1" x14ac:dyDescent="0.2">
      <c r="B230" s="590"/>
      <c r="C230" s="590"/>
      <c r="D230" s="590"/>
      <c r="E230" s="228"/>
      <c r="F230" s="228"/>
      <c r="G230" s="228"/>
      <c r="H230" s="228"/>
      <c r="I230" s="228"/>
      <c r="J230" s="228"/>
      <c r="K230" s="228"/>
    </row>
    <row r="231" spans="2:11" s="220" customFormat="1" x14ac:dyDescent="0.2">
      <c r="B231" s="585"/>
      <c r="C231" s="585"/>
      <c r="D231" s="585"/>
      <c r="E231" s="228"/>
      <c r="F231" s="591"/>
      <c r="G231" s="591"/>
      <c r="H231" s="230"/>
      <c r="I231" s="229"/>
      <c r="J231" s="588"/>
      <c r="K231" s="588"/>
    </row>
    <row r="232" spans="2:11" s="220" customFormat="1" x14ac:dyDescent="0.2">
      <c r="B232" s="585"/>
      <c r="C232" s="585"/>
      <c r="D232" s="585"/>
      <c r="E232" s="228"/>
      <c r="F232" s="591"/>
      <c r="G232" s="591"/>
      <c r="H232" s="230"/>
      <c r="I232" s="229"/>
      <c r="J232" s="588"/>
      <c r="K232" s="588"/>
    </row>
    <row r="233" spans="2:11" s="220" customFormat="1" x14ac:dyDescent="0.2">
      <c r="B233" s="590"/>
      <c r="C233" s="590"/>
      <c r="D233" s="590"/>
      <c r="F233" s="588"/>
      <c r="G233" s="588"/>
      <c r="J233" s="582"/>
      <c r="K233" s="582"/>
    </row>
    <row r="234" spans="2:11" s="220" customFormat="1" x14ac:dyDescent="0.2">
      <c r="B234" s="592"/>
      <c r="C234" s="592"/>
      <c r="D234" s="592"/>
      <c r="E234" s="592"/>
      <c r="F234" s="592"/>
      <c r="G234" s="592"/>
      <c r="H234" s="592"/>
      <c r="I234" s="592"/>
      <c r="J234" s="592"/>
      <c r="K234" s="592"/>
    </row>
    <row r="235" spans="2:11" s="220" customFormat="1" x14ac:dyDescent="0.2">
      <c r="B235" s="580"/>
      <c r="C235" s="580"/>
      <c r="D235" s="580"/>
      <c r="E235" s="580"/>
      <c r="F235" s="580"/>
      <c r="G235" s="580"/>
      <c r="H235" s="580"/>
      <c r="I235" s="580"/>
      <c r="J235" s="580"/>
      <c r="K235" s="580"/>
    </row>
    <row r="236" spans="2:11" s="220" customFormat="1" x14ac:dyDescent="0.2">
      <c r="B236" s="580"/>
      <c r="C236" s="580"/>
      <c r="D236" s="580"/>
      <c r="E236" s="580"/>
      <c r="F236" s="590"/>
      <c r="G236" s="590"/>
      <c r="H236" s="590"/>
      <c r="I236" s="590"/>
      <c r="J236" s="590"/>
      <c r="K236" s="590"/>
    </row>
    <row r="237" spans="2:11" s="220" customFormat="1" x14ac:dyDescent="0.2">
      <c r="B237" s="585"/>
      <c r="C237" s="585"/>
      <c r="D237" s="585"/>
      <c r="E237" s="585"/>
      <c r="F237" s="586"/>
      <c r="G237" s="587"/>
      <c r="H237" s="587"/>
      <c r="I237" s="229"/>
      <c r="J237" s="229"/>
      <c r="K237" s="229"/>
    </row>
    <row r="238" spans="2:11" s="220" customFormat="1" x14ac:dyDescent="0.2">
      <c r="B238" s="585"/>
      <c r="C238" s="585"/>
      <c r="D238" s="585"/>
      <c r="E238" s="585"/>
      <c r="F238" s="586"/>
      <c r="G238" s="587"/>
      <c r="H238" s="587"/>
      <c r="I238" s="588"/>
      <c r="J238" s="588"/>
      <c r="K238" s="588"/>
    </row>
    <row r="239" spans="2:11" s="220" customFormat="1" x14ac:dyDescent="0.2">
      <c r="B239" s="585"/>
      <c r="C239" s="585"/>
      <c r="D239" s="585"/>
      <c r="E239" s="585"/>
      <c r="F239" s="586"/>
      <c r="G239" s="587"/>
      <c r="H239" s="587"/>
      <c r="I239" s="588"/>
      <c r="J239" s="588"/>
      <c r="K239" s="588"/>
    </row>
    <row r="240" spans="2:11" s="220" customFormat="1" x14ac:dyDescent="0.2">
      <c r="B240" s="585"/>
      <c r="C240" s="585"/>
      <c r="D240" s="585"/>
      <c r="E240" s="585"/>
      <c r="F240" s="599"/>
      <c r="G240" s="599"/>
      <c r="H240" s="599"/>
      <c r="I240" s="588"/>
      <c r="J240" s="588"/>
      <c r="K240" s="588"/>
    </row>
    <row r="241" spans="2:11" s="220" customFormat="1" x14ac:dyDescent="0.2">
      <c r="B241" s="589"/>
      <c r="C241" s="589"/>
      <c r="D241" s="589"/>
      <c r="E241" s="589"/>
      <c r="F241" s="587"/>
      <c r="G241" s="587"/>
      <c r="H241" s="587"/>
      <c r="I241" s="582"/>
      <c r="J241" s="582"/>
      <c r="K241" s="582"/>
    </row>
    <row r="242" spans="2:11" s="220" customFormat="1" x14ac:dyDescent="0.2">
      <c r="B242" s="585"/>
      <c r="C242" s="585"/>
      <c r="D242" s="585"/>
      <c r="E242" s="585"/>
      <c r="F242" s="599"/>
      <c r="G242" s="599"/>
      <c r="H242" s="599"/>
      <c r="I242" s="588"/>
      <c r="J242" s="588"/>
      <c r="K242" s="588"/>
    </row>
    <row r="243" spans="2:11" s="220" customFormat="1" x14ac:dyDescent="0.2">
      <c r="B243" s="590"/>
      <c r="C243" s="590"/>
      <c r="D243" s="590"/>
      <c r="E243" s="590"/>
      <c r="F243" s="587"/>
      <c r="G243" s="587"/>
      <c r="H243" s="587"/>
      <c r="I243" s="582"/>
      <c r="J243" s="582"/>
      <c r="K243" s="582"/>
    </row>
    <row r="244" spans="2:11" s="220" customFormat="1" x14ac:dyDescent="0.2">
      <c r="B244" s="585"/>
      <c r="C244" s="585"/>
      <c r="D244" s="585"/>
      <c r="E244" s="585"/>
      <c r="F244" s="599"/>
      <c r="G244" s="599"/>
      <c r="H244" s="599"/>
      <c r="I244" s="588"/>
      <c r="J244" s="588"/>
      <c r="K244" s="588"/>
    </row>
    <row r="245" spans="2:11" s="220" customFormat="1" x14ac:dyDescent="0.2">
      <c r="B245" s="580"/>
      <c r="C245" s="580"/>
      <c r="D245" s="580"/>
      <c r="E245" s="580"/>
      <c r="F245" s="581"/>
      <c r="G245" s="581"/>
      <c r="H245" s="581"/>
      <c r="I245" s="582"/>
      <c r="J245" s="582"/>
      <c r="K245" s="582"/>
    </row>
    <row r="246" spans="2:11" s="220" customFormat="1" x14ac:dyDescent="0.2">
      <c r="B246" s="236"/>
      <c r="C246" s="236"/>
      <c r="D246" s="236"/>
      <c r="F246" s="232"/>
      <c r="G246" s="232"/>
      <c r="J246" s="235"/>
      <c r="K246" s="235"/>
    </row>
    <row r="247" spans="2:11" s="220" customFormat="1" x14ac:dyDescent="0.2">
      <c r="B247" s="242"/>
      <c r="C247" s="242"/>
      <c r="D247" s="242"/>
      <c r="E247" s="242"/>
      <c r="F247" s="242"/>
      <c r="G247" s="242"/>
      <c r="H247" s="242"/>
      <c r="I247" s="242"/>
      <c r="J247" s="242"/>
      <c r="K247" s="242"/>
    </row>
    <row r="248" spans="2:11" s="220" customFormat="1" x14ac:dyDescent="0.2">
      <c r="B248" s="231"/>
      <c r="C248" s="597"/>
      <c r="D248" s="597"/>
      <c r="E248" s="597"/>
      <c r="F248" s="597"/>
      <c r="G248" s="597"/>
      <c r="H248" s="597"/>
      <c r="I248" s="597"/>
      <c r="J248" s="597"/>
      <c r="K248" s="231"/>
    </row>
    <row r="249" spans="2:11" s="220" customFormat="1" ht="22.5" customHeight="1" x14ac:dyDescent="0.2">
      <c r="B249" s="231"/>
      <c r="C249" s="598"/>
      <c r="D249" s="598"/>
      <c r="E249" s="598"/>
      <c r="F249" s="598"/>
      <c r="G249" s="598"/>
      <c r="H249" s="598"/>
      <c r="I249" s="598"/>
      <c r="J249" s="598"/>
      <c r="K249" s="231"/>
    </row>
    <row r="250" spans="2:11" s="220" customFormat="1" x14ac:dyDescent="0.2">
      <c r="B250" s="587"/>
      <c r="C250" s="587"/>
      <c r="D250" s="587"/>
      <c r="E250" s="587"/>
      <c r="F250" s="587"/>
      <c r="G250" s="587"/>
      <c r="H250" s="587"/>
      <c r="I250" s="587"/>
      <c r="J250" s="587"/>
      <c r="K250" s="587"/>
    </row>
    <row r="251" spans="2:11" s="220" customFormat="1" x14ac:dyDescent="0.2">
      <c r="B251" s="590"/>
      <c r="C251" s="590"/>
      <c r="D251" s="590"/>
      <c r="E251" s="228"/>
      <c r="F251" s="587"/>
      <c r="G251" s="587"/>
      <c r="H251" s="228"/>
      <c r="I251" s="228"/>
      <c r="J251" s="587"/>
      <c r="K251" s="587"/>
    </row>
    <row r="252" spans="2:11" s="220" customFormat="1" ht="12.75" customHeight="1" x14ac:dyDescent="0.2">
      <c r="B252" s="585"/>
      <c r="C252" s="585"/>
      <c r="D252" s="585"/>
      <c r="E252" s="228"/>
      <c r="F252" s="591"/>
      <c r="G252" s="591"/>
      <c r="H252" s="230"/>
      <c r="I252" s="229"/>
      <c r="J252" s="588"/>
      <c r="K252" s="588"/>
    </row>
    <row r="253" spans="2:11" s="220" customFormat="1" ht="12.75" customHeight="1" x14ac:dyDescent="0.2">
      <c r="B253" s="585"/>
      <c r="C253" s="585"/>
      <c r="D253" s="585"/>
      <c r="E253" s="228"/>
      <c r="F253" s="591"/>
      <c r="G253" s="591"/>
      <c r="H253" s="230"/>
      <c r="I253" s="229"/>
      <c r="J253" s="588"/>
      <c r="K253" s="588"/>
    </row>
    <row r="254" spans="2:11" s="220" customFormat="1" x14ac:dyDescent="0.2">
      <c r="B254" s="590"/>
      <c r="C254" s="590"/>
      <c r="D254" s="590"/>
      <c r="E254" s="228"/>
      <c r="F254" s="588"/>
      <c r="G254" s="588"/>
      <c r="H254" s="230"/>
      <c r="I254" s="229"/>
      <c r="J254" s="582"/>
      <c r="K254" s="582"/>
    </row>
    <row r="255" spans="2:11" s="220" customFormat="1" x14ac:dyDescent="0.2">
      <c r="B255" s="587"/>
      <c r="C255" s="587"/>
      <c r="D255" s="587"/>
      <c r="E255" s="587"/>
      <c r="F255" s="587"/>
      <c r="G255" s="587"/>
      <c r="H255" s="587"/>
      <c r="I255" s="587"/>
      <c r="J255" s="587"/>
      <c r="K255" s="587"/>
    </row>
    <row r="256" spans="2:11" s="220" customFormat="1" x14ac:dyDescent="0.2">
      <c r="B256" s="590"/>
      <c r="C256" s="590"/>
      <c r="D256" s="590"/>
      <c r="E256" s="228"/>
      <c r="F256" s="587"/>
      <c r="G256" s="587"/>
      <c r="H256" s="228"/>
      <c r="I256" s="228"/>
      <c r="J256" s="587"/>
      <c r="K256" s="587"/>
    </row>
    <row r="257" spans="2:11" s="220" customFormat="1" x14ac:dyDescent="0.2">
      <c r="B257" s="594"/>
      <c r="C257" s="594"/>
      <c r="D257" s="594"/>
      <c r="E257" s="228"/>
      <c r="F257" s="591"/>
      <c r="G257" s="591"/>
      <c r="H257" s="230"/>
      <c r="I257" s="229"/>
      <c r="J257" s="588"/>
      <c r="K257" s="588"/>
    </row>
    <row r="258" spans="2:11" s="220" customFormat="1" x14ac:dyDescent="0.2">
      <c r="B258" s="595"/>
      <c r="C258" s="596"/>
      <c r="D258" s="596"/>
      <c r="E258" s="228"/>
      <c r="F258" s="591"/>
      <c r="G258" s="591"/>
      <c r="H258" s="230"/>
      <c r="I258" s="229"/>
      <c r="J258" s="588"/>
      <c r="K258" s="588"/>
    </row>
    <row r="259" spans="2:11" s="220" customFormat="1" x14ac:dyDescent="0.2">
      <c r="B259" s="593"/>
      <c r="C259" s="585"/>
      <c r="D259" s="585"/>
      <c r="E259" s="228"/>
      <c r="F259" s="591"/>
      <c r="G259" s="591"/>
      <c r="H259" s="230"/>
      <c r="I259" s="229"/>
      <c r="J259" s="588"/>
      <c r="K259" s="588"/>
    </row>
    <row r="260" spans="2:11" s="220" customFormat="1" x14ac:dyDescent="0.2">
      <c r="B260" s="593"/>
      <c r="C260" s="585"/>
      <c r="D260" s="585"/>
      <c r="E260" s="228"/>
      <c r="F260" s="591"/>
      <c r="G260" s="591"/>
      <c r="H260" s="230"/>
      <c r="I260" s="229"/>
      <c r="J260" s="588"/>
      <c r="K260" s="588"/>
    </row>
    <row r="261" spans="2:11" s="220" customFormat="1" x14ac:dyDescent="0.2">
      <c r="B261" s="590"/>
      <c r="C261" s="590"/>
      <c r="D261" s="590"/>
      <c r="E261" s="228"/>
      <c r="F261" s="588"/>
      <c r="G261" s="588"/>
      <c r="H261" s="230"/>
      <c r="I261" s="229"/>
      <c r="J261" s="582"/>
      <c r="K261" s="582"/>
    </row>
    <row r="262" spans="2:11" s="220" customFormat="1" x14ac:dyDescent="0.2">
      <c r="B262" s="587"/>
      <c r="C262" s="587"/>
      <c r="D262" s="587"/>
      <c r="E262" s="587"/>
      <c r="F262" s="587"/>
      <c r="G262" s="587"/>
      <c r="H262" s="587"/>
      <c r="I262" s="587"/>
      <c r="J262" s="587"/>
      <c r="K262" s="587"/>
    </row>
    <row r="263" spans="2:11" s="220" customFormat="1" x14ac:dyDescent="0.2">
      <c r="B263" s="590"/>
      <c r="C263" s="590"/>
      <c r="D263" s="590"/>
      <c r="E263" s="228"/>
      <c r="F263" s="587"/>
      <c r="G263" s="587"/>
      <c r="H263" s="228"/>
      <c r="I263" s="228"/>
      <c r="J263" s="587"/>
      <c r="K263" s="587"/>
    </row>
    <row r="264" spans="2:11" s="220" customFormat="1" x14ac:dyDescent="0.2">
      <c r="B264" s="585"/>
      <c r="C264" s="585"/>
      <c r="D264" s="585"/>
      <c r="E264" s="228"/>
      <c r="F264" s="591"/>
      <c r="G264" s="591"/>
      <c r="H264" s="230"/>
      <c r="I264" s="229"/>
      <c r="J264" s="588"/>
      <c r="K264" s="588"/>
    </row>
    <row r="265" spans="2:11" s="220" customFormat="1" x14ac:dyDescent="0.2">
      <c r="B265" s="585"/>
      <c r="C265" s="585"/>
      <c r="D265" s="585"/>
      <c r="E265" s="228"/>
      <c r="F265" s="591"/>
      <c r="G265" s="591"/>
      <c r="H265" s="230"/>
      <c r="I265" s="229"/>
      <c r="J265" s="588"/>
      <c r="K265" s="588"/>
    </row>
    <row r="266" spans="2:11" s="220" customFormat="1" x14ac:dyDescent="0.2">
      <c r="B266" s="590"/>
      <c r="C266" s="590"/>
      <c r="D266" s="590"/>
      <c r="F266" s="588"/>
      <c r="G266" s="588"/>
      <c r="J266" s="582"/>
      <c r="K266" s="582"/>
    </row>
    <row r="267" spans="2:11" s="220" customFormat="1" x14ac:dyDescent="0.2">
      <c r="B267" s="592"/>
      <c r="C267" s="592"/>
      <c r="D267" s="592"/>
      <c r="E267" s="592"/>
      <c r="F267" s="592"/>
      <c r="G267" s="592"/>
      <c r="H267" s="592"/>
      <c r="I267" s="592"/>
      <c r="J267" s="592"/>
      <c r="K267" s="592"/>
    </row>
    <row r="268" spans="2:11" s="220" customFormat="1" x14ac:dyDescent="0.2">
      <c r="B268" s="580"/>
      <c r="C268" s="580"/>
      <c r="D268" s="580"/>
      <c r="E268" s="580"/>
      <c r="F268" s="580"/>
      <c r="G268" s="580"/>
      <c r="H268" s="580"/>
      <c r="I268" s="580"/>
      <c r="J268" s="580"/>
      <c r="K268" s="580"/>
    </row>
    <row r="269" spans="2:11" s="220" customFormat="1" x14ac:dyDescent="0.2">
      <c r="B269" s="580"/>
      <c r="C269" s="580"/>
      <c r="D269" s="580"/>
      <c r="E269" s="580"/>
      <c r="F269" s="590"/>
      <c r="G269" s="590"/>
      <c r="H269" s="590"/>
      <c r="I269" s="590"/>
      <c r="J269" s="590"/>
      <c r="K269" s="590"/>
    </row>
    <row r="270" spans="2:11" s="220" customFormat="1" x14ac:dyDescent="0.2">
      <c r="B270" s="585"/>
      <c r="C270" s="585"/>
      <c r="D270" s="585"/>
      <c r="E270" s="585"/>
      <c r="F270" s="586"/>
      <c r="G270" s="587"/>
      <c r="H270" s="587"/>
      <c r="I270" s="588"/>
      <c r="J270" s="588"/>
      <c r="K270" s="588"/>
    </row>
    <row r="271" spans="2:11" s="220" customFormat="1" x14ac:dyDescent="0.2">
      <c r="B271" s="585"/>
      <c r="C271" s="585"/>
      <c r="D271" s="585"/>
      <c r="E271" s="585"/>
      <c r="F271" s="586"/>
      <c r="G271" s="587"/>
      <c r="H271" s="587"/>
      <c r="I271" s="588"/>
      <c r="J271" s="588"/>
      <c r="K271" s="588"/>
    </row>
    <row r="272" spans="2:11" s="220" customFormat="1" x14ac:dyDescent="0.2">
      <c r="B272" s="585"/>
      <c r="C272" s="585"/>
      <c r="D272" s="585"/>
      <c r="E272" s="585"/>
      <c r="F272" s="586"/>
      <c r="G272" s="587"/>
      <c r="H272" s="587"/>
      <c r="I272" s="588"/>
      <c r="J272" s="588"/>
      <c r="K272" s="588"/>
    </row>
    <row r="273" spans="2:11" s="220" customFormat="1" x14ac:dyDescent="0.2">
      <c r="B273" s="585"/>
      <c r="C273" s="585"/>
      <c r="D273" s="585"/>
      <c r="E273" s="585"/>
      <c r="F273" s="599"/>
      <c r="G273" s="599"/>
      <c r="H273" s="599"/>
      <c r="I273" s="588"/>
      <c r="J273" s="588"/>
      <c r="K273" s="588"/>
    </row>
    <row r="274" spans="2:11" s="220" customFormat="1" x14ac:dyDescent="0.2">
      <c r="B274" s="589"/>
      <c r="C274" s="589"/>
      <c r="D274" s="589"/>
      <c r="E274" s="589"/>
      <c r="F274" s="587"/>
      <c r="G274" s="587"/>
      <c r="H274" s="587"/>
      <c r="I274" s="582"/>
      <c r="J274" s="582"/>
      <c r="K274" s="582"/>
    </row>
    <row r="275" spans="2:11" s="220" customFormat="1" x14ac:dyDescent="0.2">
      <c r="B275" s="585"/>
      <c r="C275" s="585"/>
      <c r="D275" s="585"/>
      <c r="E275" s="585"/>
      <c r="F275" s="599"/>
      <c r="G275" s="599"/>
      <c r="H275" s="599"/>
      <c r="I275" s="588"/>
      <c r="J275" s="588"/>
      <c r="K275" s="588"/>
    </row>
    <row r="276" spans="2:11" s="220" customFormat="1" x14ac:dyDescent="0.2">
      <c r="B276" s="590"/>
      <c r="C276" s="590"/>
      <c r="D276" s="590"/>
      <c r="E276" s="590"/>
      <c r="F276" s="587"/>
      <c r="G276" s="587"/>
      <c r="H276" s="587"/>
      <c r="I276" s="582"/>
      <c r="J276" s="582"/>
      <c r="K276" s="582"/>
    </row>
    <row r="277" spans="2:11" s="220" customFormat="1" x14ac:dyDescent="0.2">
      <c r="B277" s="585"/>
      <c r="C277" s="585"/>
      <c r="D277" s="585"/>
      <c r="E277" s="585"/>
      <c r="F277" s="599"/>
      <c r="G277" s="599"/>
      <c r="H277" s="599"/>
      <c r="I277" s="588"/>
      <c r="J277" s="588"/>
      <c r="K277" s="588"/>
    </row>
    <row r="278" spans="2:11" s="220" customFormat="1" x14ac:dyDescent="0.2">
      <c r="B278" s="580"/>
      <c r="C278" s="580"/>
      <c r="D278" s="580"/>
      <c r="E278" s="580"/>
      <c r="F278" s="581"/>
      <c r="G278" s="581"/>
      <c r="H278" s="581"/>
      <c r="I278" s="582"/>
      <c r="J278" s="582"/>
      <c r="K278" s="582"/>
    </row>
    <row r="279" spans="2:11" s="220" customFormat="1" x14ac:dyDescent="0.2">
      <c r="B279" s="236"/>
      <c r="C279" s="236"/>
      <c r="D279" s="236"/>
      <c r="E279" s="236"/>
      <c r="F279" s="234"/>
      <c r="G279" s="234"/>
      <c r="H279" s="234"/>
      <c r="I279" s="235"/>
      <c r="J279" s="235"/>
      <c r="K279" s="235"/>
    </row>
    <row r="280" spans="2:11" s="220" customFormat="1" x14ac:dyDescent="0.2">
      <c r="B280" s="234"/>
      <c r="C280" s="234"/>
      <c r="D280" s="234"/>
      <c r="E280" s="234"/>
      <c r="F280" s="233"/>
      <c r="G280" s="233"/>
      <c r="H280" s="233"/>
      <c r="I280" s="232"/>
      <c r="J280" s="232"/>
      <c r="K280" s="232"/>
    </row>
    <row r="281" spans="2:11" s="220" customFormat="1" x14ac:dyDescent="0.2">
      <c r="B281" s="231"/>
      <c r="C281" s="597"/>
      <c r="D281" s="597"/>
      <c r="E281" s="597"/>
      <c r="F281" s="597"/>
      <c r="G281" s="597"/>
      <c r="H281" s="597"/>
      <c r="I281" s="597"/>
      <c r="J281" s="597"/>
      <c r="K281" s="231"/>
    </row>
    <row r="282" spans="2:11" s="220" customFormat="1" ht="21.75" customHeight="1" x14ac:dyDescent="0.2">
      <c r="B282" s="231"/>
      <c r="C282" s="598"/>
      <c r="D282" s="598"/>
      <c r="E282" s="598"/>
      <c r="F282" s="598"/>
      <c r="G282" s="598"/>
      <c r="H282" s="598"/>
      <c r="I282" s="598"/>
      <c r="J282" s="598"/>
      <c r="K282" s="231"/>
    </row>
    <row r="283" spans="2:11" s="220" customFormat="1" x14ac:dyDescent="0.2">
      <c r="B283" s="587"/>
      <c r="C283" s="587"/>
      <c r="D283" s="587"/>
      <c r="E283" s="587"/>
      <c r="F283" s="587"/>
      <c r="G283" s="587"/>
      <c r="H283" s="587"/>
      <c r="I283" s="587"/>
      <c r="J283" s="587"/>
      <c r="K283" s="587"/>
    </row>
    <row r="284" spans="2:11" s="220" customFormat="1" x14ac:dyDescent="0.2">
      <c r="B284" s="590"/>
      <c r="C284" s="590"/>
      <c r="D284" s="590"/>
      <c r="E284" s="228"/>
      <c r="F284" s="587"/>
      <c r="G284" s="587"/>
      <c r="H284" s="228"/>
      <c r="I284" s="228"/>
      <c r="J284" s="587"/>
      <c r="K284" s="587"/>
    </row>
    <row r="285" spans="2:11" s="220" customFormat="1" ht="12.75" customHeight="1" x14ac:dyDescent="0.2">
      <c r="B285" s="585"/>
      <c r="C285" s="585"/>
      <c r="D285" s="585"/>
      <c r="E285" s="228"/>
      <c r="F285" s="591"/>
      <c r="G285" s="591"/>
      <c r="H285" s="230"/>
      <c r="I285" s="229"/>
      <c r="J285" s="588"/>
      <c r="K285" s="588"/>
    </row>
    <row r="286" spans="2:11" s="220" customFormat="1" ht="12.75" customHeight="1" x14ac:dyDescent="0.2">
      <c r="B286" s="585"/>
      <c r="C286" s="585"/>
      <c r="D286" s="585"/>
      <c r="E286" s="228"/>
      <c r="F286" s="591"/>
      <c r="G286" s="591"/>
      <c r="H286" s="230"/>
      <c r="I286" s="229"/>
      <c r="J286" s="588"/>
      <c r="K286" s="588"/>
    </row>
    <row r="287" spans="2:11" s="220" customFormat="1" x14ac:dyDescent="0.2">
      <c r="B287" s="590"/>
      <c r="C287" s="590"/>
      <c r="D287" s="590"/>
      <c r="E287" s="228"/>
      <c r="F287" s="588"/>
      <c r="G287" s="588"/>
      <c r="H287" s="230"/>
      <c r="I287" s="229"/>
      <c r="J287" s="582"/>
      <c r="K287" s="582"/>
    </row>
    <row r="288" spans="2:11" s="220" customFormat="1" x14ac:dyDescent="0.2">
      <c r="B288" s="587"/>
      <c r="C288" s="587"/>
      <c r="D288" s="587"/>
      <c r="E288" s="587"/>
      <c r="F288" s="587"/>
      <c r="G288" s="587"/>
      <c r="H288" s="587"/>
      <c r="I288" s="587"/>
      <c r="J288" s="587"/>
      <c r="K288" s="587"/>
    </row>
    <row r="289" spans="2:11" s="220" customFormat="1" x14ac:dyDescent="0.2">
      <c r="B289" s="590"/>
      <c r="C289" s="590"/>
      <c r="D289" s="590"/>
      <c r="E289" s="228"/>
      <c r="F289" s="587"/>
      <c r="G289" s="587"/>
      <c r="H289" s="228"/>
      <c r="I289" s="228"/>
      <c r="J289" s="587"/>
      <c r="K289" s="587"/>
    </row>
    <row r="290" spans="2:11" s="220" customFormat="1" ht="14.25" customHeight="1" x14ac:dyDescent="0.2">
      <c r="B290" s="594"/>
      <c r="C290" s="594"/>
      <c r="D290" s="594"/>
      <c r="E290" s="228"/>
      <c r="F290" s="591"/>
      <c r="G290" s="591"/>
      <c r="H290" s="230"/>
      <c r="I290" s="229"/>
      <c r="J290" s="588"/>
      <c r="K290" s="588"/>
    </row>
    <row r="291" spans="2:11" s="220" customFormat="1" ht="22.5" customHeight="1" x14ac:dyDescent="0.2">
      <c r="B291" s="595"/>
      <c r="C291" s="596"/>
      <c r="D291" s="596"/>
      <c r="E291" s="228"/>
      <c r="F291" s="591"/>
      <c r="G291" s="591"/>
      <c r="H291" s="230"/>
      <c r="I291" s="229"/>
      <c r="J291" s="588"/>
      <c r="K291" s="588"/>
    </row>
    <row r="292" spans="2:11" s="220" customFormat="1" x14ac:dyDescent="0.2">
      <c r="B292" s="595"/>
      <c r="C292" s="596"/>
      <c r="D292" s="596"/>
      <c r="E292" s="228"/>
      <c r="F292" s="591"/>
      <c r="G292" s="591"/>
      <c r="H292" s="230"/>
      <c r="I292" s="229"/>
      <c r="J292" s="588"/>
      <c r="K292" s="588"/>
    </row>
    <row r="293" spans="2:11" s="220" customFormat="1" x14ac:dyDescent="0.2">
      <c r="B293" s="593"/>
      <c r="C293" s="585"/>
      <c r="D293" s="585"/>
      <c r="E293" s="228"/>
      <c r="F293" s="591"/>
      <c r="G293" s="591"/>
      <c r="H293" s="230"/>
      <c r="I293" s="229"/>
      <c r="J293" s="588"/>
      <c r="K293" s="588"/>
    </row>
    <row r="294" spans="2:11" s="220" customFormat="1" ht="12.75" customHeight="1" x14ac:dyDescent="0.2">
      <c r="B294" s="593"/>
      <c r="C294" s="585"/>
      <c r="D294" s="585"/>
      <c r="E294" s="228"/>
      <c r="F294" s="591"/>
      <c r="G294" s="591"/>
      <c r="H294" s="230"/>
      <c r="I294" s="229"/>
      <c r="J294" s="588"/>
      <c r="K294" s="588"/>
    </row>
    <row r="295" spans="2:11" s="220" customFormat="1" ht="12.75" customHeight="1" x14ac:dyDescent="0.2">
      <c r="B295" s="590"/>
      <c r="C295" s="590"/>
      <c r="D295" s="590"/>
      <c r="E295" s="228"/>
      <c r="F295" s="588"/>
      <c r="G295" s="588"/>
      <c r="H295" s="230"/>
      <c r="I295" s="229"/>
      <c r="J295" s="582"/>
      <c r="K295" s="582"/>
    </row>
    <row r="296" spans="2:11" s="220" customFormat="1" ht="12.75" customHeight="1" x14ac:dyDescent="0.2">
      <c r="B296" s="587"/>
      <c r="C296" s="587"/>
      <c r="D296" s="587"/>
      <c r="E296" s="587"/>
      <c r="F296" s="587"/>
      <c r="G296" s="587"/>
      <c r="H296" s="587"/>
      <c r="I296" s="587"/>
      <c r="J296" s="587"/>
      <c r="K296" s="587"/>
    </row>
    <row r="297" spans="2:11" s="220" customFormat="1" ht="12.75" customHeight="1" x14ac:dyDescent="0.2">
      <c r="B297" s="590"/>
      <c r="C297" s="590"/>
      <c r="D297" s="590"/>
      <c r="E297" s="228"/>
      <c r="F297" s="587"/>
      <c r="G297" s="587"/>
      <c r="H297" s="228"/>
      <c r="I297" s="228"/>
      <c r="J297" s="587"/>
      <c r="K297" s="587"/>
    </row>
    <row r="298" spans="2:11" s="220" customFormat="1" x14ac:dyDescent="0.2">
      <c r="B298" s="585"/>
      <c r="C298" s="585"/>
      <c r="D298" s="585"/>
      <c r="E298" s="228"/>
      <c r="F298" s="591"/>
      <c r="G298" s="591"/>
      <c r="H298" s="230"/>
      <c r="I298" s="229"/>
      <c r="J298" s="588"/>
      <c r="K298" s="588"/>
    </row>
    <row r="299" spans="2:11" s="220" customFormat="1" x14ac:dyDescent="0.2">
      <c r="B299" s="585"/>
      <c r="C299" s="585"/>
      <c r="D299" s="585"/>
      <c r="E299" s="228"/>
      <c r="F299" s="591"/>
      <c r="G299" s="591"/>
      <c r="H299" s="230"/>
      <c r="I299" s="229"/>
      <c r="J299" s="588"/>
      <c r="K299" s="588"/>
    </row>
    <row r="300" spans="2:11" s="220" customFormat="1" x14ac:dyDescent="0.2">
      <c r="B300" s="590"/>
      <c r="C300" s="590"/>
      <c r="D300" s="590"/>
      <c r="F300" s="588"/>
      <c r="G300" s="588"/>
      <c r="J300" s="582"/>
      <c r="K300" s="582"/>
    </row>
    <row r="301" spans="2:11" s="220" customFormat="1" x14ac:dyDescent="0.2">
      <c r="B301" s="592"/>
      <c r="C301" s="592"/>
      <c r="D301" s="592"/>
      <c r="E301" s="592"/>
      <c r="F301" s="592"/>
      <c r="G301" s="592"/>
      <c r="H301" s="592"/>
      <c r="I301" s="592"/>
      <c r="J301" s="592"/>
      <c r="K301" s="592"/>
    </row>
    <row r="302" spans="2:11" s="220" customFormat="1" x14ac:dyDescent="0.2">
      <c r="B302" s="580"/>
      <c r="C302" s="580"/>
      <c r="D302" s="580"/>
      <c r="E302" s="580"/>
      <c r="F302" s="580"/>
      <c r="G302" s="580"/>
      <c r="H302" s="580"/>
      <c r="I302" s="580"/>
      <c r="J302" s="580"/>
      <c r="K302" s="580"/>
    </row>
    <row r="303" spans="2:11" s="220" customFormat="1" x14ac:dyDescent="0.2">
      <c r="B303" s="580"/>
      <c r="C303" s="580"/>
      <c r="D303" s="580"/>
      <c r="E303" s="580"/>
      <c r="F303" s="590"/>
      <c r="G303" s="590"/>
      <c r="H303" s="590"/>
      <c r="I303" s="590"/>
      <c r="J303" s="590"/>
      <c r="K303" s="590"/>
    </row>
    <row r="304" spans="2:11" s="220" customFormat="1" x14ac:dyDescent="0.2">
      <c r="B304" s="585"/>
      <c r="C304" s="585"/>
      <c r="D304" s="585"/>
      <c r="E304" s="585"/>
      <c r="F304" s="586"/>
      <c r="G304" s="587"/>
      <c r="H304" s="587"/>
      <c r="I304" s="588"/>
      <c r="J304" s="588"/>
      <c r="K304" s="588"/>
    </row>
    <row r="305" spans="2:11" s="220" customFormat="1" x14ac:dyDescent="0.2">
      <c r="B305" s="585"/>
      <c r="C305" s="585"/>
      <c r="D305" s="585"/>
      <c r="E305" s="585"/>
      <c r="F305" s="586"/>
      <c r="G305" s="587"/>
      <c r="H305" s="587"/>
      <c r="I305" s="588"/>
      <c r="J305" s="588"/>
      <c r="K305" s="588"/>
    </row>
    <row r="306" spans="2:11" s="220" customFormat="1" x14ac:dyDescent="0.2">
      <c r="B306" s="585"/>
      <c r="C306" s="585"/>
      <c r="D306" s="585"/>
      <c r="E306" s="585"/>
      <c r="F306" s="586"/>
      <c r="G306" s="587"/>
      <c r="H306" s="587"/>
      <c r="I306" s="588"/>
      <c r="J306" s="588"/>
      <c r="K306" s="588"/>
    </row>
    <row r="307" spans="2:11" s="220" customFormat="1" x14ac:dyDescent="0.2">
      <c r="B307" s="585"/>
      <c r="C307" s="585"/>
      <c r="D307" s="585"/>
      <c r="E307" s="585"/>
      <c r="F307" s="599"/>
      <c r="G307" s="599"/>
      <c r="H307" s="599"/>
      <c r="I307" s="588"/>
      <c r="J307" s="588"/>
      <c r="K307" s="588"/>
    </row>
    <row r="308" spans="2:11" s="220" customFormat="1" x14ac:dyDescent="0.2">
      <c r="B308" s="589"/>
      <c r="C308" s="589"/>
      <c r="D308" s="589"/>
      <c r="E308" s="589"/>
      <c r="F308" s="587"/>
      <c r="G308" s="587"/>
      <c r="H308" s="587"/>
      <c r="I308" s="582"/>
      <c r="J308" s="582"/>
      <c r="K308" s="582"/>
    </row>
    <row r="309" spans="2:11" s="220" customFormat="1" x14ac:dyDescent="0.2">
      <c r="B309" s="585"/>
      <c r="C309" s="585"/>
      <c r="D309" s="585"/>
      <c r="E309" s="585"/>
      <c r="F309" s="599"/>
      <c r="G309" s="599"/>
      <c r="H309" s="599"/>
      <c r="I309" s="588"/>
      <c r="J309" s="588"/>
      <c r="K309" s="588"/>
    </row>
    <row r="310" spans="2:11" s="220" customFormat="1" x14ac:dyDescent="0.2">
      <c r="B310" s="590"/>
      <c r="C310" s="590"/>
      <c r="D310" s="590"/>
      <c r="E310" s="590"/>
      <c r="F310" s="587"/>
      <c r="G310" s="587"/>
      <c r="H310" s="587"/>
      <c r="I310" s="582"/>
      <c r="J310" s="582"/>
      <c r="K310" s="582"/>
    </row>
    <row r="311" spans="2:11" s="220" customFormat="1" x14ac:dyDescent="0.2">
      <c r="B311" s="585"/>
      <c r="C311" s="585"/>
      <c r="D311" s="585"/>
      <c r="E311" s="585"/>
      <c r="F311" s="599"/>
      <c r="G311" s="599"/>
      <c r="H311" s="599"/>
      <c r="I311" s="588"/>
      <c r="J311" s="588"/>
      <c r="K311" s="588"/>
    </row>
    <row r="312" spans="2:11" s="220" customFormat="1" x14ac:dyDescent="0.2">
      <c r="B312" s="580"/>
      <c r="C312" s="580"/>
      <c r="D312" s="580"/>
      <c r="E312" s="580"/>
      <c r="F312" s="581"/>
      <c r="G312" s="581"/>
      <c r="H312" s="581"/>
      <c r="I312" s="582"/>
      <c r="J312" s="582"/>
      <c r="K312" s="582"/>
    </row>
    <row r="313" spans="2:11" s="220" customFormat="1" x14ac:dyDescent="0.2">
      <c r="B313" s="241"/>
      <c r="C313" s="241"/>
      <c r="D313" s="241"/>
      <c r="E313" s="241"/>
      <c r="F313" s="240"/>
      <c r="G313" s="240"/>
      <c r="H313" s="240"/>
      <c r="I313" s="239"/>
      <c r="J313" s="239"/>
      <c r="K313" s="239"/>
    </row>
    <row r="314" spans="2:11" s="220" customFormat="1" x14ac:dyDescent="0.2">
      <c r="B314" s="241"/>
      <c r="C314" s="241"/>
      <c r="D314" s="241"/>
      <c r="E314" s="241"/>
      <c r="F314" s="240"/>
      <c r="G314" s="240"/>
      <c r="H314" s="240"/>
      <c r="I314" s="239"/>
      <c r="J314" s="239"/>
      <c r="K314" s="239"/>
    </row>
    <row r="315" spans="2:11" s="220" customFormat="1" ht="12.75" customHeight="1" x14ac:dyDescent="0.2">
      <c r="B315" s="231"/>
      <c r="C315" s="597"/>
      <c r="D315" s="597"/>
      <c r="E315" s="597"/>
      <c r="F315" s="597"/>
      <c r="G315" s="597"/>
      <c r="H315" s="597"/>
      <c r="I315" s="597"/>
      <c r="J315" s="597"/>
      <c r="K315" s="231"/>
    </row>
    <row r="316" spans="2:11" s="220" customFormat="1" ht="12.75" customHeight="1" x14ac:dyDescent="0.2">
      <c r="B316" s="231"/>
      <c r="C316" s="598"/>
      <c r="D316" s="598"/>
      <c r="E316" s="598"/>
      <c r="F316" s="598"/>
      <c r="G316" s="598"/>
      <c r="H316" s="598"/>
      <c r="I316" s="598"/>
      <c r="J316" s="598"/>
      <c r="K316" s="231"/>
    </row>
    <row r="317" spans="2:11" s="220" customFormat="1" ht="12.75" customHeight="1" x14ac:dyDescent="0.2">
      <c r="B317" s="587"/>
      <c r="C317" s="587"/>
      <c r="D317" s="587"/>
      <c r="E317" s="587"/>
      <c r="F317" s="587"/>
      <c r="G317" s="587"/>
      <c r="H317" s="587"/>
      <c r="I317" s="587"/>
      <c r="J317" s="587"/>
      <c r="K317" s="587"/>
    </row>
    <row r="318" spans="2:11" s="220" customFormat="1" ht="12.75" customHeight="1" x14ac:dyDescent="0.2">
      <c r="B318" s="590"/>
      <c r="C318" s="590"/>
      <c r="D318" s="590"/>
      <c r="E318" s="228"/>
      <c r="F318" s="587"/>
      <c r="G318" s="587"/>
      <c r="H318" s="228"/>
      <c r="I318" s="228"/>
      <c r="J318" s="587"/>
      <c r="K318" s="587"/>
    </row>
    <row r="319" spans="2:11" s="220" customFormat="1" x14ac:dyDescent="0.2">
      <c r="B319" s="585"/>
      <c r="C319" s="585"/>
      <c r="D319" s="585"/>
      <c r="E319" s="228"/>
      <c r="F319" s="591"/>
      <c r="G319" s="591"/>
      <c r="H319" s="230"/>
      <c r="I319" s="229"/>
      <c r="J319" s="588"/>
      <c r="K319" s="588"/>
    </row>
    <row r="320" spans="2:11" s="220" customFormat="1" x14ac:dyDescent="0.2">
      <c r="B320" s="585"/>
      <c r="C320" s="585"/>
      <c r="D320" s="585"/>
      <c r="E320" s="228"/>
      <c r="F320" s="591"/>
      <c r="G320" s="591"/>
      <c r="H320" s="230"/>
      <c r="I320" s="229"/>
      <c r="J320" s="588"/>
      <c r="K320" s="588"/>
    </row>
    <row r="321" spans="2:11" s="220" customFormat="1" x14ac:dyDescent="0.2">
      <c r="B321" s="590"/>
      <c r="C321" s="590"/>
      <c r="D321" s="590"/>
      <c r="E321" s="228"/>
      <c r="F321" s="588"/>
      <c r="G321" s="588"/>
      <c r="H321" s="230"/>
      <c r="I321" s="229"/>
      <c r="J321" s="582"/>
      <c r="K321" s="582"/>
    </row>
    <row r="322" spans="2:11" s="220" customFormat="1" x14ac:dyDescent="0.2">
      <c r="B322" s="587"/>
      <c r="C322" s="587"/>
      <c r="D322" s="587"/>
      <c r="E322" s="587"/>
      <c r="F322" s="587"/>
      <c r="G322" s="587"/>
      <c r="H322" s="587"/>
      <c r="I322" s="587"/>
      <c r="J322" s="587"/>
      <c r="K322" s="587"/>
    </row>
    <row r="323" spans="2:11" s="220" customFormat="1" x14ac:dyDescent="0.2">
      <c r="B323" s="590"/>
      <c r="C323" s="590"/>
      <c r="D323" s="590"/>
      <c r="E323" s="228"/>
      <c r="F323" s="587"/>
      <c r="G323" s="587"/>
      <c r="H323" s="228"/>
      <c r="I323" s="228"/>
      <c r="J323" s="587"/>
      <c r="K323" s="587"/>
    </row>
    <row r="324" spans="2:11" s="220" customFormat="1" ht="22.5" customHeight="1" x14ac:dyDescent="0.2">
      <c r="B324" s="594"/>
      <c r="C324" s="594"/>
      <c r="D324" s="594"/>
      <c r="E324" s="228"/>
      <c r="F324" s="591"/>
      <c r="G324" s="591"/>
      <c r="H324" s="230"/>
      <c r="I324" s="229"/>
      <c r="J324" s="588"/>
      <c r="K324" s="588"/>
    </row>
    <row r="325" spans="2:11" s="220" customFormat="1" x14ac:dyDescent="0.2">
      <c r="B325" s="595"/>
      <c r="C325" s="595"/>
      <c r="D325" s="595"/>
      <c r="E325" s="228"/>
      <c r="F325" s="591"/>
      <c r="G325" s="591"/>
      <c r="H325" s="230"/>
      <c r="I325" s="229"/>
      <c r="J325" s="588"/>
      <c r="K325" s="588"/>
    </row>
    <row r="326" spans="2:11" s="220" customFormat="1" x14ac:dyDescent="0.2">
      <c r="B326" s="595"/>
      <c r="C326" s="595"/>
      <c r="D326" s="595"/>
      <c r="E326" s="228"/>
      <c r="F326" s="591"/>
      <c r="G326" s="591"/>
      <c r="H326" s="230"/>
      <c r="I326" s="229"/>
      <c r="J326" s="588"/>
      <c r="K326" s="588"/>
    </row>
    <row r="327" spans="2:11" s="220" customFormat="1" x14ac:dyDescent="0.2">
      <c r="B327" s="593"/>
      <c r="C327" s="593"/>
      <c r="D327" s="593"/>
      <c r="E327" s="228"/>
      <c r="F327" s="591"/>
      <c r="G327" s="591"/>
      <c r="H327" s="230"/>
      <c r="I327" s="229"/>
      <c r="J327" s="588"/>
      <c r="K327" s="588"/>
    </row>
    <row r="328" spans="2:11" s="220" customFormat="1" x14ac:dyDescent="0.2">
      <c r="B328" s="238"/>
      <c r="C328" s="238"/>
      <c r="D328" s="238"/>
      <c r="E328" s="228"/>
      <c r="F328" s="237"/>
      <c r="G328" s="237"/>
      <c r="H328" s="230"/>
      <c r="I328" s="229"/>
      <c r="J328" s="229"/>
      <c r="K328" s="229"/>
    </row>
    <row r="329" spans="2:11" s="220" customFormat="1" x14ac:dyDescent="0.2">
      <c r="B329" s="600"/>
      <c r="C329" s="600"/>
      <c r="D329" s="600"/>
      <c r="E329" s="228"/>
      <c r="F329" s="591"/>
      <c r="G329" s="591"/>
      <c r="H329" s="230"/>
      <c r="I329" s="229"/>
      <c r="J329" s="582"/>
      <c r="K329" s="582"/>
    </row>
    <row r="330" spans="2:11" s="220" customFormat="1" x14ac:dyDescent="0.2">
      <c r="B330" s="587"/>
      <c r="C330" s="587"/>
      <c r="D330" s="587"/>
      <c r="E330" s="587"/>
      <c r="F330" s="587"/>
      <c r="G330" s="587"/>
      <c r="H330" s="587"/>
      <c r="I330" s="587"/>
      <c r="J330" s="587"/>
      <c r="K330" s="587"/>
    </row>
    <row r="331" spans="2:11" s="220" customFormat="1" x14ac:dyDescent="0.2">
      <c r="B331" s="590"/>
      <c r="C331" s="590"/>
      <c r="D331" s="590"/>
      <c r="E331" s="228"/>
      <c r="F331" s="587"/>
      <c r="G331" s="587"/>
      <c r="H331" s="228"/>
      <c r="I331" s="228"/>
      <c r="J331" s="587"/>
      <c r="K331" s="587"/>
    </row>
    <row r="332" spans="2:11" s="220" customFormat="1" x14ac:dyDescent="0.2">
      <c r="B332" s="585"/>
      <c r="C332" s="585"/>
      <c r="D332" s="585"/>
      <c r="E332" s="228"/>
      <c r="F332" s="591"/>
      <c r="G332" s="591"/>
      <c r="H332" s="230"/>
      <c r="I332" s="229"/>
      <c r="J332" s="588"/>
      <c r="K332" s="588"/>
    </row>
    <row r="333" spans="2:11" s="220" customFormat="1" x14ac:dyDescent="0.2">
      <c r="B333" s="585"/>
      <c r="C333" s="585"/>
      <c r="D333" s="585"/>
      <c r="E333" s="228"/>
      <c r="F333" s="591"/>
      <c r="G333" s="591"/>
      <c r="H333" s="230"/>
      <c r="I333" s="229"/>
      <c r="J333" s="588"/>
      <c r="K333" s="588"/>
    </row>
    <row r="334" spans="2:11" s="220" customFormat="1" x14ac:dyDescent="0.2">
      <c r="B334" s="590"/>
      <c r="C334" s="590"/>
      <c r="D334" s="590"/>
      <c r="F334" s="588"/>
      <c r="G334" s="588"/>
      <c r="J334" s="582"/>
      <c r="K334" s="582"/>
    </row>
    <row r="335" spans="2:11" s="220" customFormat="1" x14ac:dyDescent="0.2">
      <c r="B335" s="592"/>
      <c r="C335" s="592"/>
      <c r="D335" s="592"/>
      <c r="E335" s="592"/>
      <c r="F335" s="592"/>
      <c r="G335" s="592"/>
      <c r="H335" s="592"/>
      <c r="I335" s="592"/>
      <c r="J335" s="592"/>
      <c r="K335" s="592"/>
    </row>
    <row r="336" spans="2:11" s="220" customFormat="1" x14ac:dyDescent="0.2">
      <c r="B336" s="580"/>
      <c r="C336" s="580"/>
      <c r="D336" s="580"/>
      <c r="E336" s="580"/>
      <c r="F336" s="580"/>
      <c r="G336" s="580"/>
      <c r="H336" s="580"/>
      <c r="I336" s="580"/>
      <c r="J336" s="580"/>
      <c r="K336" s="580"/>
    </row>
    <row r="337" spans="2:11" s="220" customFormat="1" x14ac:dyDescent="0.2">
      <c r="B337" s="580"/>
      <c r="C337" s="580"/>
      <c r="D337" s="580"/>
      <c r="E337" s="580"/>
      <c r="F337" s="590"/>
      <c r="G337" s="590"/>
      <c r="H337" s="590"/>
      <c r="I337" s="590"/>
      <c r="J337" s="590"/>
      <c r="K337" s="590"/>
    </row>
    <row r="338" spans="2:11" s="220" customFormat="1" x14ac:dyDescent="0.2">
      <c r="B338" s="585"/>
      <c r="C338" s="585"/>
      <c r="D338" s="585"/>
      <c r="E338" s="585"/>
      <c r="F338" s="586"/>
      <c r="G338" s="586"/>
      <c r="H338" s="586"/>
      <c r="I338" s="588"/>
      <c r="J338" s="588"/>
      <c r="K338" s="588"/>
    </row>
    <row r="339" spans="2:11" s="220" customFormat="1" x14ac:dyDescent="0.2">
      <c r="B339" s="585"/>
      <c r="C339" s="585"/>
      <c r="D339" s="585"/>
      <c r="E339" s="585"/>
      <c r="F339" s="586"/>
      <c r="G339" s="586"/>
      <c r="H339" s="586"/>
      <c r="I339" s="588"/>
      <c r="J339" s="588"/>
      <c r="K339" s="588"/>
    </row>
    <row r="340" spans="2:11" s="220" customFormat="1" x14ac:dyDescent="0.2">
      <c r="B340" s="585"/>
      <c r="C340" s="585"/>
      <c r="D340" s="585"/>
      <c r="E340" s="585"/>
      <c r="F340" s="586"/>
      <c r="G340" s="586"/>
      <c r="H340" s="586"/>
      <c r="I340" s="588"/>
      <c r="J340" s="588"/>
      <c r="K340" s="588"/>
    </row>
    <row r="341" spans="2:11" s="220" customFormat="1" x14ac:dyDescent="0.2">
      <c r="B341" s="585"/>
      <c r="C341" s="585"/>
      <c r="D341" s="585"/>
      <c r="E341" s="585"/>
      <c r="F341" s="599"/>
      <c r="G341" s="599"/>
      <c r="H341" s="599"/>
      <c r="I341" s="588"/>
      <c r="J341" s="588"/>
      <c r="K341" s="588"/>
    </row>
    <row r="342" spans="2:11" s="220" customFormat="1" x14ac:dyDescent="0.2">
      <c r="B342" s="589"/>
      <c r="C342" s="589"/>
      <c r="D342" s="589"/>
      <c r="E342" s="589"/>
      <c r="F342" s="587"/>
      <c r="G342" s="587"/>
      <c r="H342" s="587"/>
      <c r="I342" s="582"/>
      <c r="J342" s="582"/>
      <c r="K342" s="582"/>
    </row>
    <row r="343" spans="2:11" s="220" customFormat="1" x14ac:dyDescent="0.2">
      <c r="B343" s="585"/>
      <c r="C343" s="585"/>
      <c r="D343" s="585"/>
      <c r="E343" s="585"/>
      <c r="F343" s="599"/>
      <c r="G343" s="599"/>
      <c r="H343" s="599"/>
      <c r="I343" s="588"/>
      <c r="J343" s="588"/>
      <c r="K343" s="588"/>
    </row>
    <row r="344" spans="2:11" s="220" customFormat="1" x14ac:dyDescent="0.2">
      <c r="B344" s="590"/>
      <c r="C344" s="590"/>
      <c r="D344" s="590"/>
      <c r="E344" s="590"/>
      <c r="F344" s="587"/>
      <c r="G344" s="587"/>
      <c r="H344" s="587"/>
      <c r="I344" s="582"/>
      <c r="J344" s="582"/>
      <c r="K344" s="582"/>
    </row>
    <row r="345" spans="2:11" s="220" customFormat="1" x14ac:dyDescent="0.2">
      <c r="B345" s="585"/>
      <c r="C345" s="585"/>
      <c r="D345" s="585"/>
      <c r="E345" s="585"/>
      <c r="F345" s="599"/>
      <c r="G345" s="599"/>
      <c r="H345" s="599"/>
      <c r="I345" s="588"/>
      <c r="J345" s="588"/>
      <c r="K345" s="588"/>
    </row>
    <row r="346" spans="2:11" s="220" customFormat="1" x14ac:dyDescent="0.2">
      <c r="B346" s="580"/>
      <c r="C346" s="580"/>
      <c r="D346" s="580"/>
      <c r="E346" s="580"/>
      <c r="F346" s="581"/>
      <c r="G346" s="581"/>
      <c r="H346" s="581"/>
      <c r="I346" s="582"/>
      <c r="J346" s="582"/>
      <c r="K346" s="582"/>
    </row>
    <row r="347" spans="2:11" s="220" customFormat="1" x14ac:dyDescent="0.2">
      <c r="B347" s="236"/>
      <c r="C347" s="236"/>
      <c r="D347" s="236"/>
      <c r="E347" s="236"/>
      <c r="F347" s="234"/>
      <c r="G347" s="234"/>
      <c r="H347" s="234"/>
      <c r="I347" s="235"/>
      <c r="J347" s="235"/>
      <c r="K347" s="235"/>
    </row>
    <row r="348" spans="2:11" s="220" customFormat="1" x14ac:dyDescent="0.2">
      <c r="B348" s="234"/>
      <c r="C348" s="234"/>
      <c r="D348" s="234"/>
      <c r="E348" s="234"/>
      <c r="F348" s="233"/>
      <c r="G348" s="233"/>
      <c r="H348" s="233"/>
      <c r="I348" s="232"/>
      <c r="J348" s="232"/>
      <c r="K348" s="232"/>
    </row>
    <row r="349" spans="2:11" x14ac:dyDescent="0.2">
      <c r="B349" s="231"/>
      <c r="C349" s="597"/>
      <c r="D349" s="597"/>
      <c r="E349" s="597"/>
      <c r="F349" s="597"/>
      <c r="G349" s="597"/>
      <c r="H349" s="597"/>
      <c r="I349" s="597"/>
      <c r="J349" s="597"/>
      <c r="K349" s="231"/>
    </row>
    <row r="350" spans="2:11" ht="13.5" customHeight="1" x14ac:dyDescent="0.2">
      <c r="B350" s="231"/>
      <c r="C350" s="598"/>
      <c r="D350" s="598"/>
      <c r="E350" s="598"/>
      <c r="F350" s="598"/>
      <c r="G350" s="598"/>
      <c r="H350" s="598"/>
      <c r="I350" s="598"/>
      <c r="J350" s="598"/>
      <c r="K350" s="231"/>
    </row>
    <row r="351" spans="2:11" x14ac:dyDescent="0.2">
      <c r="B351" s="587"/>
      <c r="C351" s="587"/>
      <c r="D351" s="587"/>
      <c r="E351" s="587"/>
      <c r="F351" s="587"/>
      <c r="G351" s="587"/>
      <c r="H351" s="587"/>
      <c r="I351" s="587"/>
      <c r="J351" s="587"/>
      <c r="K351" s="587"/>
    </row>
    <row r="352" spans="2:11" x14ac:dyDescent="0.2">
      <c r="B352" s="590"/>
      <c r="C352" s="590"/>
      <c r="D352" s="590"/>
      <c r="E352" s="228"/>
      <c r="F352" s="587"/>
      <c r="G352" s="587"/>
      <c r="H352" s="228"/>
      <c r="I352" s="228"/>
      <c r="J352" s="587"/>
      <c r="K352" s="587"/>
    </row>
    <row r="353" spans="2:11" x14ac:dyDescent="0.2">
      <c r="B353" s="585"/>
      <c r="C353" s="585"/>
      <c r="D353" s="585"/>
      <c r="E353" s="228"/>
      <c r="F353" s="591"/>
      <c r="G353" s="591"/>
      <c r="H353" s="230"/>
      <c r="I353" s="229"/>
      <c r="J353" s="588"/>
      <c r="K353" s="588"/>
    </row>
    <row r="354" spans="2:11" x14ac:dyDescent="0.2">
      <c r="B354" s="585"/>
      <c r="C354" s="585"/>
      <c r="D354" s="585"/>
      <c r="E354" s="228"/>
      <c r="F354" s="591"/>
      <c r="G354" s="591"/>
      <c r="H354" s="230"/>
      <c r="I354" s="229"/>
      <c r="J354" s="588"/>
      <c r="K354" s="588"/>
    </row>
    <row r="355" spans="2:11" x14ac:dyDescent="0.2">
      <c r="B355" s="590"/>
      <c r="C355" s="590"/>
      <c r="D355" s="590"/>
      <c r="E355" s="228"/>
      <c r="F355" s="588"/>
      <c r="G355" s="588"/>
      <c r="H355" s="230"/>
      <c r="I355" s="229"/>
      <c r="J355" s="582"/>
      <c r="K355" s="582"/>
    </row>
    <row r="356" spans="2:11" x14ac:dyDescent="0.2">
      <c r="B356" s="587"/>
      <c r="C356" s="587"/>
      <c r="D356" s="587"/>
      <c r="E356" s="587"/>
      <c r="F356" s="587"/>
      <c r="G356" s="587"/>
      <c r="H356" s="587"/>
      <c r="I356" s="587"/>
      <c r="J356" s="587"/>
      <c r="K356" s="587"/>
    </row>
    <row r="357" spans="2:11" x14ac:dyDescent="0.2">
      <c r="B357" s="590"/>
      <c r="C357" s="590"/>
      <c r="D357" s="590"/>
      <c r="E357" s="228"/>
      <c r="F357" s="587"/>
      <c r="G357" s="587"/>
      <c r="H357" s="228"/>
      <c r="I357" s="228"/>
      <c r="J357" s="587"/>
      <c r="K357" s="587"/>
    </row>
    <row r="358" spans="2:11" ht="24" customHeight="1" x14ac:dyDescent="0.2">
      <c r="B358" s="594"/>
      <c r="C358" s="594"/>
      <c r="D358" s="594"/>
      <c r="E358" s="228"/>
      <c r="F358" s="591"/>
      <c r="G358" s="591"/>
      <c r="H358" s="230"/>
      <c r="I358" s="229"/>
      <c r="J358" s="588"/>
      <c r="K358" s="588"/>
    </row>
    <row r="359" spans="2:11" ht="26.25" customHeight="1" x14ac:dyDescent="0.2">
      <c r="B359" s="595"/>
      <c r="C359" s="596"/>
      <c r="D359" s="596"/>
      <c r="E359" s="228"/>
      <c r="F359" s="591"/>
      <c r="G359" s="591"/>
      <c r="H359" s="230"/>
      <c r="I359" s="229"/>
      <c r="J359" s="588"/>
      <c r="K359" s="588"/>
    </row>
    <row r="360" spans="2:11" x14ac:dyDescent="0.2">
      <c r="B360" s="595"/>
      <c r="C360" s="596"/>
      <c r="D360" s="596"/>
      <c r="E360" s="228"/>
      <c r="F360" s="591"/>
      <c r="G360" s="591"/>
      <c r="H360" s="230"/>
      <c r="I360" s="229"/>
      <c r="J360" s="588"/>
      <c r="K360" s="588"/>
    </row>
    <row r="361" spans="2:11" x14ac:dyDescent="0.2">
      <c r="B361" s="593"/>
      <c r="C361" s="585"/>
      <c r="D361" s="585"/>
      <c r="E361" s="228"/>
      <c r="F361" s="591"/>
      <c r="G361" s="591"/>
      <c r="H361" s="230"/>
      <c r="I361" s="229"/>
      <c r="J361" s="588"/>
      <c r="K361" s="588"/>
    </row>
    <row r="362" spans="2:11" x14ac:dyDescent="0.2">
      <c r="B362" s="593"/>
      <c r="C362" s="585"/>
      <c r="D362" s="585"/>
      <c r="E362" s="228"/>
      <c r="F362" s="591"/>
      <c r="G362" s="591"/>
      <c r="H362" s="230"/>
      <c r="I362" s="229"/>
      <c r="J362" s="588"/>
      <c r="K362" s="588"/>
    </row>
    <row r="363" spans="2:11" x14ac:dyDescent="0.2">
      <c r="B363" s="590"/>
      <c r="C363" s="590"/>
      <c r="D363" s="590"/>
      <c r="E363" s="228"/>
      <c r="F363" s="588"/>
      <c r="G363" s="588"/>
      <c r="H363" s="230"/>
      <c r="I363" s="229"/>
      <c r="J363" s="582"/>
      <c r="K363" s="582"/>
    </row>
    <row r="364" spans="2:11" x14ac:dyDescent="0.2">
      <c r="B364" s="587"/>
      <c r="C364" s="587"/>
      <c r="D364" s="587"/>
      <c r="E364" s="587"/>
      <c r="F364" s="587"/>
      <c r="G364" s="587"/>
      <c r="H364" s="587"/>
      <c r="I364" s="587"/>
      <c r="J364" s="587"/>
      <c r="K364" s="587"/>
    </row>
    <row r="365" spans="2:11" x14ac:dyDescent="0.2">
      <c r="B365" s="590"/>
      <c r="C365" s="590"/>
      <c r="D365" s="590"/>
      <c r="E365" s="228"/>
      <c r="F365" s="587"/>
      <c r="G365" s="587"/>
      <c r="H365" s="228"/>
      <c r="I365" s="228"/>
      <c r="J365" s="587"/>
      <c r="K365" s="587"/>
    </row>
    <row r="366" spans="2:11" x14ac:dyDescent="0.2">
      <c r="B366" s="585"/>
      <c r="C366" s="585"/>
      <c r="D366" s="585"/>
      <c r="E366" s="228"/>
      <c r="F366" s="591"/>
      <c r="G366" s="591"/>
      <c r="H366" s="230"/>
      <c r="I366" s="229"/>
      <c r="J366" s="588"/>
      <c r="K366" s="588"/>
    </row>
    <row r="367" spans="2:11" x14ac:dyDescent="0.2">
      <c r="B367" s="592"/>
      <c r="C367" s="592"/>
      <c r="D367" s="592"/>
      <c r="E367" s="592"/>
      <c r="F367" s="592"/>
      <c r="G367" s="592"/>
      <c r="H367" s="592"/>
      <c r="I367" s="592"/>
      <c r="J367" s="592"/>
      <c r="K367" s="592"/>
    </row>
    <row r="368" spans="2:11" x14ac:dyDescent="0.2">
      <c r="B368" s="585"/>
      <c r="C368" s="585"/>
      <c r="D368" s="585"/>
      <c r="E368" s="585"/>
      <c r="F368" s="586"/>
      <c r="G368" s="587"/>
      <c r="H368" s="587"/>
      <c r="I368" s="588"/>
      <c r="J368" s="588"/>
      <c r="K368" s="588"/>
    </row>
    <row r="369" spans="2:11" x14ac:dyDescent="0.2">
      <c r="B369" s="585"/>
      <c r="C369" s="585"/>
      <c r="D369" s="585"/>
      <c r="E369" s="585"/>
      <c r="F369" s="586"/>
      <c r="G369" s="587"/>
      <c r="H369" s="587"/>
      <c r="I369" s="588"/>
      <c r="J369" s="588"/>
      <c r="K369" s="588"/>
    </row>
    <row r="370" spans="2:11" x14ac:dyDescent="0.2">
      <c r="B370" s="589"/>
      <c r="C370" s="589"/>
      <c r="D370" s="589"/>
      <c r="E370" s="589"/>
      <c r="F370" s="587"/>
      <c r="G370" s="587"/>
      <c r="H370" s="587"/>
      <c r="I370" s="582"/>
      <c r="J370" s="582"/>
      <c r="K370" s="582"/>
    </row>
    <row r="371" spans="2:11" x14ac:dyDescent="0.2">
      <c r="B371" s="590"/>
      <c r="C371" s="590"/>
      <c r="D371" s="590"/>
      <c r="E371" s="590"/>
      <c r="F371" s="587"/>
      <c r="G371" s="587"/>
      <c r="H371" s="587"/>
      <c r="I371" s="582"/>
      <c r="J371" s="582"/>
      <c r="K371" s="582"/>
    </row>
    <row r="372" spans="2:11" x14ac:dyDescent="0.2">
      <c r="B372" s="580"/>
      <c r="C372" s="580"/>
      <c r="D372" s="580"/>
      <c r="E372" s="580"/>
      <c r="F372" s="581"/>
      <c r="G372" s="581"/>
      <c r="H372" s="581"/>
      <c r="I372" s="582"/>
      <c r="J372" s="582"/>
      <c r="K372" s="582"/>
    </row>
    <row r="373" spans="2:11" x14ac:dyDescent="0.2">
      <c r="B373" s="583"/>
      <c r="C373" s="583"/>
      <c r="D373" s="583"/>
      <c r="E373" s="583"/>
      <c r="F373" s="583"/>
      <c r="G373" s="583"/>
      <c r="H373" s="583"/>
      <c r="I373" s="583"/>
      <c r="J373" s="583"/>
      <c r="K373" s="583"/>
    </row>
    <row r="374" spans="2:11" x14ac:dyDescent="0.2">
      <c r="B374" s="227"/>
      <c r="C374" s="227"/>
      <c r="D374" s="227"/>
      <c r="E374" s="227"/>
      <c r="F374" s="227"/>
      <c r="G374" s="227"/>
      <c r="H374" s="227"/>
      <c r="I374" s="227"/>
      <c r="J374" s="227"/>
      <c r="K374" s="227"/>
    </row>
    <row r="375" spans="2:11" x14ac:dyDescent="0.2">
      <c r="B375" s="227"/>
      <c r="C375" s="227"/>
      <c r="D375" s="227"/>
      <c r="E375" s="227"/>
      <c r="F375" s="227"/>
      <c r="G375" s="227"/>
      <c r="H375" s="227"/>
      <c r="I375" s="227"/>
      <c r="J375" s="227"/>
      <c r="K375" s="227"/>
    </row>
    <row r="376" spans="2:11" x14ac:dyDescent="0.2">
      <c r="B376" s="227"/>
      <c r="C376" s="227"/>
      <c r="D376" s="227"/>
      <c r="E376" s="227"/>
      <c r="F376" s="228"/>
      <c r="G376" s="228"/>
      <c r="H376" s="228"/>
      <c r="I376" s="228"/>
      <c r="J376" s="228"/>
      <c r="K376" s="227"/>
    </row>
    <row r="377" spans="2:11" x14ac:dyDescent="0.2">
      <c r="B377" s="227"/>
      <c r="C377" s="227"/>
      <c r="D377" s="227"/>
      <c r="E377" s="227"/>
      <c r="F377" s="228"/>
      <c r="G377" s="228"/>
      <c r="H377" s="228"/>
      <c r="I377" s="228"/>
      <c r="J377" s="228"/>
      <c r="K377" s="227"/>
    </row>
    <row r="378" spans="2:11" x14ac:dyDescent="0.2">
      <c r="B378" s="227"/>
      <c r="C378" s="227"/>
      <c r="D378" s="227"/>
      <c r="E378" s="227"/>
      <c r="F378" s="228"/>
      <c r="G378" s="228"/>
      <c r="H378" s="228"/>
      <c r="I378" s="228"/>
      <c r="J378" s="228"/>
      <c r="K378" s="227"/>
    </row>
    <row r="379" spans="2:11" x14ac:dyDescent="0.2">
      <c r="B379" s="227"/>
      <c r="C379" s="227"/>
      <c r="D379" s="227"/>
      <c r="E379" s="227"/>
      <c r="F379" s="228"/>
      <c r="G379" s="228"/>
      <c r="H379" s="228"/>
      <c r="I379" s="228"/>
      <c r="J379" s="228"/>
      <c r="K379" s="227"/>
    </row>
    <row r="380" spans="2:11" x14ac:dyDescent="0.2">
      <c r="B380" s="227"/>
      <c r="C380" s="227"/>
      <c r="D380" s="227"/>
      <c r="E380" s="227"/>
      <c r="F380" s="584"/>
      <c r="G380" s="584"/>
      <c r="H380" s="584"/>
      <c r="I380" s="584"/>
      <c r="J380" s="584"/>
      <c r="K380" s="227"/>
    </row>
    <row r="381" spans="2:11" x14ac:dyDescent="0.2">
      <c r="B381" s="227"/>
      <c r="C381" s="227"/>
      <c r="D381" s="227"/>
      <c r="E381" s="227"/>
      <c r="F381" s="584"/>
      <c r="G381" s="584"/>
      <c r="H381" s="584"/>
      <c r="I381" s="584"/>
      <c r="J381" s="584"/>
      <c r="K381" s="227"/>
    </row>
    <row r="382" spans="2:11" x14ac:dyDescent="0.2">
      <c r="B382" s="227"/>
      <c r="C382" s="227"/>
      <c r="D382" s="227"/>
      <c r="E382" s="227"/>
      <c r="F382" s="227"/>
      <c r="G382" s="227"/>
      <c r="H382" s="227"/>
      <c r="I382" s="227"/>
      <c r="J382" s="227"/>
      <c r="K382" s="227"/>
    </row>
    <row r="383" spans="2:11" x14ac:dyDescent="0.2">
      <c r="B383" s="227"/>
      <c r="C383" s="227"/>
      <c r="D383" s="227"/>
      <c r="E383" s="227"/>
      <c r="F383" s="227"/>
      <c r="G383" s="227"/>
      <c r="H383" s="227"/>
      <c r="I383" s="227"/>
      <c r="J383" s="227"/>
      <c r="K383" s="227"/>
    </row>
    <row r="384" spans="2:11" x14ac:dyDescent="0.2">
      <c r="B384" s="227"/>
      <c r="C384" s="227"/>
      <c r="D384" s="227"/>
      <c r="E384" s="227"/>
      <c r="F384" s="227"/>
      <c r="G384" s="227"/>
      <c r="H384" s="227"/>
      <c r="I384" s="227"/>
      <c r="J384" s="227"/>
      <c r="K384" s="227"/>
    </row>
    <row r="385" spans="2:11" x14ac:dyDescent="0.2">
      <c r="B385" s="227"/>
      <c r="C385" s="227"/>
      <c r="D385" s="227"/>
      <c r="E385" s="227"/>
      <c r="F385" s="227"/>
      <c r="G385" s="227"/>
      <c r="H385" s="227"/>
      <c r="I385" s="227"/>
      <c r="J385" s="227"/>
      <c r="K385" s="227"/>
    </row>
  </sheetData>
  <mergeCells count="865">
    <mergeCell ref="F14:G14"/>
    <mergeCell ref="N14:T14"/>
    <mergeCell ref="A1:K1"/>
    <mergeCell ref="A2:K2"/>
    <mergeCell ref="B3:K3"/>
    <mergeCell ref="B4:K4"/>
    <mergeCell ref="B5:K5"/>
    <mergeCell ref="A7:K7"/>
    <mergeCell ref="B15:D15"/>
    <mergeCell ref="F15:G15"/>
    <mergeCell ref="N15:T15"/>
    <mergeCell ref="A8:K8"/>
    <mergeCell ref="B9:K9"/>
    <mergeCell ref="B10:J10"/>
    <mergeCell ref="B11:J11"/>
    <mergeCell ref="B12:K12"/>
    <mergeCell ref="F13:G13"/>
    <mergeCell ref="B14:D14"/>
    <mergeCell ref="A16:D16"/>
    <mergeCell ref="E16:J16"/>
    <mergeCell ref="B17:K17"/>
    <mergeCell ref="B19:D19"/>
    <mergeCell ref="F19:G19"/>
    <mergeCell ref="J19:K19"/>
    <mergeCell ref="A20:K20"/>
    <mergeCell ref="A21:E21"/>
    <mergeCell ref="F21:H21"/>
    <mergeCell ref="I21:K21"/>
    <mergeCell ref="A18:K18"/>
    <mergeCell ref="A22:E22"/>
    <mergeCell ref="F22:H22"/>
    <mergeCell ref="I22:K22"/>
    <mergeCell ref="A23:E23"/>
    <mergeCell ref="F23:H23"/>
    <mergeCell ref="I23:K23"/>
    <mergeCell ref="A24:E24"/>
    <mergeCell ref="F24:H24"/>
    <mergeCell ref="I24:K24"/>
    <mergeCell ref="A25:E25"/>
    <mergeCell ref="F25:H25"/>
    <mergeCell ref="I25:K25"/>
    <mergeCell ref="A26:E26"/>
    <mergeCell ref="F26:H26"/>
    <mergeCell ref="I26:K26"/>
    <mergeCell ref="A27:E27"/>
    <mergeCell ref="F27:H27"/>
    <mergeCell ref="I27:K27"/>
    <mergeCell ref="A28:E28"/>
    <mergeCell ref="F28:H28"/>
    <mergeCell ref="I28:K28"/>
    <mergeCell ref="A29:E29"/>
    <mergeCell ref="F29:H29"/>
    <mergeCell ref="I29:J29"/>
    <mergeCell ref="F33:G33"/>
    <mergeCell ref="J33:K33"/>
    <mergeCell ref="B34:D34"/>
    <mergeCell ref="F34:G34"/>
    <mergeCell ref="J34:K34"/>
    <mergeCell ref="B35:D35"/>
    <mergeCell ref="F35:I35"/>
    <mergeCell ref="J35:K35"/>
    <mergeCell ref="F36:I36"/>
    <mergeCell ref="B37:D37"/>
    <mergeCell ref="F37:G37"/>
    <mergeCell ref="J37:K37"/>
    <mergeCell ref="B38:D38"/>
    <mergeCell ref="F38:G38"/>
    <mergeCell ref="J38:K38"/>
    <mergeCell ref="B39:D39"/>
    <mergeCell ref="F39:G39"/>
    <mergeCell ref="J39:K39"/>
    <mergeCell ref="B40:D40"/>
    <mergeCell ref="F40:G40"/>
    <mergeCell ref="J40:K40"/>
    <mergeCell ref="B41:K41"/>
    <mergeCell ref="B42:K42"/>
    <mergeCell ref="B43:E43"/>
    <mergeCell ref="F43:H43"/>
    <mergeCell ref="I43:K43"/>
    <mergeCell ref="B44:E44"/>
    <mergeCell ref="F44:H44"/>
    <mergeCell ref="I44:K44"/>
    <mergeCell ref="B45:E45"/>
    <mergeCell ref="F45:H45"/>
    <mergeCell ref="I45:K45"/>
    <mergeCell ref="B46:E46"/>
    <mergeCell ref="F46:H46"/>
    <mergeCell ref="I46:K46"/>
    <mergeCell ref="B47:E47"/>
    <mergeCell ref="F47:H47"/>
    <mergeCell ref="I47:K47"/>
    <mergeCell ref="B48:E48"/>
    <mergeCell ref="F48:H48"/>
    <mergeCell ref="I48:K48"/>
    <mergeCell ref="B49:K49"/>
    <mergeCell ref="C50:J50"/>
    <mergeCell ref="B51:K51"/>
    <mergeCell ref="B52:D52"/>
    <mergeCell ref="F52:G52"/>
    <mergeCell ref="J52:K52"/>
    <mergeCell ref="B53:D53"/>
    <mergeCell ref="F53:G53"/>
    <mergeCell ref="J53:K53"/>
    <mergeCell ref="B54:D54"/>
    <mergeCell ref="F54:I54"/>
    <mergeCell ref="J54:K54"/>
    <mergeCell ref="B55:D55"/>
    <mergeCell ref="F55:I55"/>
    <mergeCell ref="J55:K55"/>
    <mergeCell ref="B56:K56"/>
    <mergeCell ref="B57:D57"/>
    <mergeCell ref="F57:G57"/>
    <mergeCell ref="J57:K57"/>
    <mergeCell ref="B58:D58"/>
    <mergeCell ref="F58:G58"/>
    <mergeCell ref="J58:K58"/>
    <mergeCell ref="B59:D59"/>
    <mergeCell ref="F59:G59"/>
    <mergeCell ref="J59:K59"/>
    <mergeCell ref="B60:D60"/>
    <mergeCell ref="F60:G60"/>
    <mergeCell ref="J60:K60"/>
    <mergeCell ref="B61:D61"/>
    <mergeCell ref="F61:G61"/>
    <mergeCell ref="J61:K61"/>
    <mergeCell ref="B62:D62"/>
    <mergeCell ref="F62:G62"/>
    <mergeCell ref="J62:K62"/>
    <mergeCell ref="B63:K63"/>
    <mergeCell ref="B64:D64"/>
    <mergeCell ref="F64:G64"/>
    <mergeCell ref="J64:K64"/>
    <mergeCell ref="B65:D65"/>
    <mergeCell ref="F65:G65"/>
    <mergeCell ref="J65:K65"/>
    <mergeCell ref="B66:D66"/>
    <mergeCell ref="F66:G66"/>
    <mergeCell ref="J66:K66"/>
    <mergeCell ref="B67:D67"/>
    <mergeCell ref="F67:G67"/>
    <mergeCell ref="J67:K67"/>
    <mergeCell ref="B68:K68"/>
    <mergeCell ref="B69:K69"/>
    <mergeCell ref="B70:E70"/>
    <mergeCell ref="F70:H70"/>
    <mergeCell ref="I70:K70"/>
    <mergeCell ref="B71:E71"/>
    <mergeCell ref="F71:H71"/>
    <mergeCell ref="I71:K71"/>
    <mergeCell ref="B72:E72"/>
    <mergeCell ref="F72:H72"/>
    <mergeCell ref="I72:K72"/>
    <mergeCell ref="B73:E73"/>
    <mergeCell ref="F73:H73"/>
    <mergeCell ref="I73:K73"/>
    <mergeCell ref="B74:E74"/>
    <mergeCell ref="F74:H74"/>
    <mergeCell ref="I74:K74"/>
    <mergeCell ref="B75:E75"/>
    <mergeCell ref="F75:H75"/>
    <mergeCell ref="I75:K75"/>
    <mergeCell ref="B76:E76"/>
    <mergeCell ref="F76:H76"/>
    <mergeCell ref="I76:K76"/>
    <mergeCell ref="B77:E77"/>
    <mergeCell ref="F77:H77"/>
    <mergeCell ref="I77:K77"/>
    <mergeCell ref="B78:E78"/>
    <mergeCell ref="F78:H78"/>
    <mergeCell ref="I78:K78"/>
    <mergeCell ref="B79:E79"/>
    <mergeCell ref="F79:H79"/>
    <mergeCell ref="I79:K79"/>
    <mergeCell ref="C82:J82"/>
    <mergeCell ref="C83:J83"/>
    <mergeCell ref="B84:K84"/>
    <mergeCell ref="B85:D85"/>
    <mergeCell ref="F85:G85"/>
    <mergeCell ref="J85:K85"/>
    <mergeCell ref="B86:D86"/>
    <mergeCell ref="F86:G86"/>
    <mergeCell ref="J86:K86"/>
    <mergeCell ref="B87:D87"/>
    <mergeCell ref="F87:G87"/>
    <mergeCell ref="J87:K87"/>
    <mergeCell ref="B88:D88"/>
    <mergeCell ref="F88:G88"/>
    <mergeCell ref="J88:K88"/>
    <mergeCell ref="B89:K89"/>
    <mergeCell ref="B90:D90"/>
    <mergeCell ref="F90:G90"/>
    <mergeCell ref="J90:K90"/>
    <mergeCell ref="B91:D91"/>
    <mergeCell ref="F91:G91"/>
    <mergeCell ref="J91:K91"/>
    <mergeCell ref="B92:D92"/>
    <mergeCell ref="F92:G92"/>
    <mergeCell ref="J92:K92"/>
    <mergeCell ref="B93:D93"/>
    <mergeCell ref="F93:G93"/>
    <mergeCell ref="J93:K93"/>
    <mergeCell ref="B94:D94"/>
    <mergeCell ref="F94:G94"/>
    <mergeCell ref="J94:K94"/>
    <mergeCell ref="B95:D95"/>
    <mergeCell ref="F95:G95"/>
    <mergeCell ref="J95:K95"/>
    <mergeCell ref="B96:K96"/>
    <mergeCell ref="B97:D97"/>
    <mergeCell ref="F97:G97"/>
    <mergeCell ref="J97:K97"/>
    <mergeCell ref="B98:D98"/>
    <mergeCell ref="F98:G98"/>
    <mergeCell ref="J98:K98"/>
    <mergeCell ref="B99:D99"/>
    <mergeCell ref="F99:G99"/>
    <mergeCell ref="J99:K99"/>
    <mergeCell ref="B100:D100"/>
    <mergeCell ref="F100:G100"/>
    <mergeCell ref="J100:K100"/>
    <mergeCell ref="B101:K101"/>
    <mergeCell ref="B102:K102"/>
    <mergeCell ref="B103:E103"/>
    <mergeCell ref="F103:H103"/>
    <mergeCell ref="I103:K103"/>
    <mergeCell ref="B104:E104"/>
    <mergeCell ref="F104:H104"/>
    <mergeCell ref="I104:K104"/>
    <mergeCell ref="B105:E105"/>
    <mergeCell ref="F105:H105"/>
    <mergeCell ref="I105:K105"/>
    <mergeCell ref="B106:E106"/>
    <mergeCell ref="F106:H106"/>
    <mergeCell ref="I106:K106"/>
    <mergeCell ref="B107:E107"/>
    <mergeCell ref="F107:H107"/>
    <mergeCell ref="I107:K107"/>
    <mergeCell ref="B108:E108"/>
    <mergeCell ref="F108:H108"/>
    <mergeCell ref="I108:K108"/>
    <mergeCell ref="B109:E109"/>
    <mergeCell ref="F109:H109"/>
    <mergeCell ref="I109:K109"/>
    <mergeCell ref="B110:E110"/>
    <mergeCell ref="F110:H110"/>
    <mergeCell ref="I110:K110"/>
    <mergeCell ref="B111:E111"/>
    <mergeCell ref="F111:H111"/>
    <mergeCell ref="I111:K111"/>
    <mergeCell ref="B112:E112"/>
    <mergeCell ref="F112:H112"/>
    <mergeCell ref="I112:K112"/>
    <mergeCell ref="C115:J115"/>
    <mergeCell ref="C116:J116"/>
    <mergeCell ref="B117:K117"/>
    <mergeCell ref="B118:D118"/>
    <mergeCell ref="F118:G118"/>
    <mergeCell ref="J118:K118"/>
    <mergeCell ref="B119:D119"/>
    <mergeCell ref="F119:G119"/>
    <mergeCell ref="J119:K119"/>
    <mergeCell ref="B120:D120"/>
    <mergeCell ref="F120:G120"/>
    <mergeCell ref="J120:K120"/>
    <mergeCell ref="B121:D121"/>
    <mergeCell ref="F121:G121"/>
    <mergeCell ref="J121:K121"/>
    <mergeCell ref="B122:K122"/>
    <mergeCell ref="B123:D123"/>
    <mergeCell ref="F123:G123"/>
    <mergeCell ref="J123:K123"/>
    <mergeCell ref="B124:D124"/>
    <mergeCell ref="F124:G124"/>
    <mergeCell ref="J124:K124"/>
    <mergeCell ref="B125:D125"/>
    <mergeCell ref="F125:G125"/>
    <mergeCell ref="J125:K125"/>
    <mergeCell ref="B126:D126"/>
    <mergeCell ref="F126:G126"/>
    <mergeCell ref="J126:K126"/>
    <mergeCell ref="B127:D127"/>
    <mergeCell ref="F127:G127"/>
    <mergeCell ref="J127:K127"/>
    <mergeCell ref="B128:D128"/>
    <mergeCell ref="F128:G128"/>
    <mergeCell ref="J128:K128"/>
    <mergeCell ref="B129:D129"/>
    <mergeCell ref="F129:G129"/>
    <mergeCell ref="J129:K129"/>
    <mergeCell ref="B130:K130"/>
    <mergeCell ref="B131:D131"/>
    <mergeCell ref="F131:G131"/>
    <mergeCell ref="J131:K131"/>
    <mergeCell ref="B132:D132"/>
    <mergeCell ref="F132:G132"/>
    <mergeCell ref="J132:K132"/>
    <mergeCell ref="B133:D133"/>
    <mergeCell ref="F133:G133"/>
    <mergeCell ref="J133:K133"/>
    <mergeCell ref="B134:D134"/>
    <mergeCell ref="F134:G134"/>
    <mergeCell ref="J134:K134"/>
    <mergeCell ref="B135:K135"/>
    <mergeCell ref="B136:K136"/>
    <mergeCell ref="B137:E137"/>
    <mergeCell ref="F137:H137"/>
    <mergeCell ref="I137:K137"/>
    <mergeCell ref="B138:E138"/>
    <mergeCell ref="F138:H138"/>
    <mergeCell ref="I138:K138"/>
    <mergeCell ref="B139:E139"/>
    <mergeCell ref="F139:H139"/>
    <mergeCell ref="I139:K139"/>
    <mergeCell ref="B140:E140"/>
    <mergeCell ref="F140:H140"/>
    <mergeCell ref="I140:K140"/>
    <mergeCell ref="B141:E141"/>
    <mergeCell ref="F141:H141"/>
    <mergeCell ref="I141:K141"/>
    <mergeCell ref="B142:E142"/>
    <mergeCell ref="F142:H142"/>
    <mergeCell ref="I142:K142"/>
    <mergeCell ref="B143:E143"/>
    <mergeCell ref="F143:H143"/>
    <mergeCell ref="I143:K143"/>
    <mergeCell ref="B144:E144"/>
    <mergeCell ref="F144:H144"/>
    <mergeCell ref="I144:K144"/>
    <mergeCell ref="B145:E145"/>
    <mergeCell ref="F145:H145"/>
    <mergeCell ref="I145:K145"/>
    <mergeCell ref="B146:E146"/>
    <mergeCell ref="F146:H146"/>
    <mergeCell ref="I146:K146"/>
    <mergeCell ref="C149:J149"/>
    <mergeCell ref="C150:J150"/>
    <mergeCell ref="B151:K151"/>
    <mergeCell ref="B152:D152"/>
    <mergeCell ref="F152:G152"/>
    <mergeCell ref="J152:K152"/>
    <mergeCell ref="B153:D153"/>
    <mergeCell ref="F153:G153"/>
    <mergeCell ref="J153:K153"/>
    <mergeCell ref="B154:D154"/>
    <mergeCell ref="F154:G154"/>
    <mergeCell ref="J154:K154"/>
    <mergeCell ref="B155:D155"/>
    <mergeCell ref="F155:G155"/>
    <mergeCell ref="J155:K155"/>
    <mergeCell ref="B156:K156"/>
    <mergeCell ref="B157:D157"/>
    <mergeCell ref="F157:G157"/>
    <mergeCell ref="J157:K157"/>
    <mergeCell ref="B158:D158"/>
    <mergeCell ref="F158:G158"/>
    <mergeCell ref="J158:K158"/>
    <mergeCell ref="B159:D159"/>
    <mergeCell ref="F159:G159"/>
    <mergeCell ref="J159:K159"/>
    <mergeCell ref="B160:D160"/>
    <mergeCell ref="F160:G160"/>
    <mergeCell ref="J160:K160"/>
    <mergeCell ref="B161:D161"/>
    <mergeCell ref="F161:G161"/>
    <mergeCell ref="J161:K161"/>
    <mergeCell ref="B162:D162"/>
    <mergeCell ref="F162:G162"/>
    <mergeCell ref="J162:K162"/>
    <mergeCell ref="B163:D163"/>
    <mergeCell ref="F163:G163"/>
    <mergeCell ref="J163:K163"/>
    <mergeCell ref="B164:K164"/>
    <mergeCell ref="B165:D165"/>
    <mergeCell ref="F165:G165"/>
    <mergeCell ref="J165:K165"/>
    <mergeCell ref="B166:D166"/>
    <mergeCell ref="F166:G166"/>
    <mergeCell ref="J166:K166"/>
    <mergeCell ref="B167:D167"/>
    <mergeCell ref="F167:G167"/>
    <mergeCell ref="J167:K167"/>
    <mergeCell ref="B168:D168"/>
    <mergeCell ref="F168:G168"/>
    <mergeCell ref="J168:K168"/>
    <mergeCell ref="B169:K169"/>
    <mergeCell ref="B170:K170"/>
    <mergeCell ref="B171:E171"/>
    <mergeCell ref="F171:H171"/>
    <mergeCell ref="I171:K171"/>
    <mergeCell ref="B172:E172"/>
    <mergeCell ref="F172:H172"/>
    <mergeCell ref="I172:K172"/>
    <mergeCell ref="B173:E173"/>
    <mergeCell ref="F173:H173"/>
    <mergeCell ref="I173:K173"/>
    <mergeCell ref="B174:E174"/>
    <mergeCell ref="F174:H174"/>
    <mergeCell ref="I174:K174"/>
    <mergeCell ref="B175:E175"/>
    <mergeCell ref="F175:H175"/>
    <mergeCell ref="I175:K175"/>
    <mergeCell ref="B176:E176"/>
    <mergeCell ref="F176:H176"/>
    <mergeCell ref="I176:K176"/>
    <mergeCell ref="B177:E177"/>
    <mergeCell ref="F177:H177"/>
    <mergeCell ref="I177:K177"/>
    <mergeCell ref="B178:E178"/>
    <mergeCell ref="F178:H178"/>
    <mergeCell ref="I178:K178"/>
    <mergeCell ref="B179:E179"/>
    <mergeCell ref="F179:H179"/>
    <mergeCell ref="I179:K179"/>
    <mergeCell ref="B180:E180"/>
    <mergeCell ref="F180:H180"/>
    <mergeCell ref="I180:K180"/>
    <mergeCell ref="C182:J182"/>
    <mergeCell ref="C183:J183"/>
    <mergeCell ref="B184:K184"/>
    <mergeCell ref="B185:D185"/>
    <mergeCell ref="F185:G185"/>
    <mergeCell ref="B186:D186"/>
    <mergeCell ref="F186:G186"/>
    <mergeCell ref="J186:K186"/>
    <mergeCell ref="B187:D187"/>
    <mergeCell ref="F187:G187"/>
    <mergeCell ref="J187:K187"/>
    <mergeCell ref="B188:D188"/>
    <mergeCell ref="F188:G188"/>
    <mergeCell ref="J188:K188"/>
    <mergeCell ref="B190:D190"/>
    <mergeCell ref="F190:G190"/>
    <mergeCell ref="B191:D191"/>
    <mergeCell ref="F191:G191"/>
    <mergeCell ref="J191:K191"/>
    <mergeCell ref="B192:D192"/>
    <mergeCell ref="F192:G192"/>
    <mergeCell ref="J192:K192"/>
    <mergeCell ref="B193:D193"/>
    <mergeCell ref="F193:G193"/>
    <mergeCell ref="J193:K193"/>
    <mergeCell ref="B194:D194"/>
    <mergeCell ref="F194:G194"/>
    <mergeCell ref="J194:K194"/>
    <mergeCell ref="B195:D195"/>
    <mergeCell ref="F195:G195"/>
    <mergeCell ref="J195:K195"/>
    <mergeCell ref="B196:K196"/>
    <mergeCell ref="B197:D197"/>
    <mergeCell ref="F197:G197"/>
    <mergeCell ref="J197:K197"/>
    <mergeCell ref="B198:D198"/>
    <mergeCell ref="F198:G198"/>
    <mergeCell ref="J198:K198"/>
    <mergeCell ref="B199:D199"/>
    <mergeCell ref="F199:G199"/>
    <mergeCell ref="B200:D200"/>
    <mergeCell ref="F200:G200"/>
    <mergeCell ref="J200:K200"/>
    <mergeCell ref="B201:K201"/>
    <mergeCell ref="B202:K202"/>
    <mergeCell ref="B203:E203"/>
    <mergeCell ref="F203:H203"/>
    <mergeCell ref="I203:K203"/>
    <mergeCell ref="B204:E204"/>
    <mergeCell ref="F204:H204"/>
    <mergeCell ref="I204:K204"/>
    <mergeCell ref="B205:E205"/>
    <mergeCell ref="F205:H205"/>
    <mergeCell ref="B206:E206"/>
    <mergeCell ref="F206:H206"/>
    <mergeCell ref="I206:K206"/>
    <mergeCell ref="B207:E207"/>
    <mergeCell ref="F207:H207"/>
    <mergeCell ref="I207:K207"/>
    <mergeCell ref="B208:E208"/>
    <mergeCell ref="F208:H208"/>
    <mergeCell ref="I208:K208"/>
    <mergeCell ref="B209:E209"/>
    <mergeCell ref="F209:H209"/>
    <mergeCell ref="I209:K209"/>
    <mergeCell ref="B210:E210"/>
    <mergeCell ref="F210:H210"/>
    <mergeCell ref="I210:K210"/>
    <mergeCell ref="B211:E211"/>
    <mergeCell ref="F211:H211"/>
    <mergeCell ref="I211:K211"/>
    <mergeCell ref="B212:E212"/>
    <mergeCell ref="F212:H212"/>
    <mergeCell ref="I212:K212"/>
    <mergeCell ref="C215:J215"/>
    <mergeCell ref="C216:J216"/>
    <mergeCell ref="B217:K217"/>
    <mergeCell ref="B218:D218"/>
    <mergeCell ref="F218:G218"/>
    <mergeCell ref="J218:K218"/>
    <mergeCell ref="B219:D219"/>
    <mergeCell ref="B220:D220"/>
    <mergeCell ref="F220:G220"/>
    <mergeCell ref="J220:K220"/>
    <mergeCell ref="B221:D221"/>
    <mergeCell ref="F221:G221"/>
    <mergeCell ref="J221:K221"/>
    <mergeCell ref="B222:K222"/>
    <mergeCell ref="B223:D223"/>
    <mergeCell ref="B224:D224"/>
    <mergeCell ref="F224:G224"/>
    <mergeCell ref="J224:K224"/>
    <mergeCell ref="B225:D225"/>
    <mergeCell ref="F225:G225"/>
    <mergeCell ref="J225:K225"/>
    <mergeCell ref="B226:D226"/>
    <mergeCell ref="F226:G226"/>
    <mergeCell ref="J226:K226"/>
    <mergeCell ref="B227:D227"/>
    <mergeCell ref="F227:G227"/>
    <mergeCell ref="J227:K227"/>
    <mergeCell ref="B228:D228"/>
    <mergeCell ref="F228:G228"/>
    <mergeCell ref="J228:K228"/>
    <mergeCell ref="B229:K229"/>
    <mergeCell ref="B230:D230"/>
    <mergeCell ref="B231:D231"/>
    <mergeCell ref="F231:G231"/>
    <mergeCell ref="J231:K231"/>
    <mergeCell ref="B232:D232"/>
    <mergeCell ref="F232:G232"/>
    <mergeCell ref="J232:K232"/>
    <mergeCell ref="B233:D233"/>
    <mergeCell ref="F233:G233"/>
    <mergeCell ref="J233:K233"/>
    <mergeCell ref="B234:K234"/>
    <mergeCell ref="B235:K235"/>
    <mergeCell ref="B236:E236"/>
    <mergeCell ref="F236:H236"/>
    <mergeCell ref="I236:K236"/>
    <mergeCell ref="B237:E237"/>
    <mergeCell ref="F237:H237"/>
    <mergeCell ref="B238:E238"/>
    <mergeCell ref="F238:H238"/>
    <mergeCell ref="I238:K238"/>
    <mergeCell ref="B239:E239"/>
    <mergeCell ref="F239:H239"/>
    <mergeCell ref="I239:K239"/>
    <mergeCell ref="B240:E240"/>
    <mergeCell ref="F240:H240"/>
    <mergeCell ref="I240:K240"/>
    <mergeCell ref="B241:E241"/>
    <mergeCell ref="F241:H241"/>
    <mergeCell ref="I241:K241"/>
    <mergeCell ref="B242:E242"/>
    <mergeCell ref="F242:H242"/>
    <mergeCell ref="I242:K242"/>
    <mergeCell ref="B243:E243"/>
    <mergeCell ref="F243:H243"/>
    <mergeCell ref="I243:K243"/>
    <mergeCell ref="B244:E244"/>
    <mergeCell ref="F244:H244"/>
    <mergeCell ref="I244:K244"/>
    <mergeCell ref="B245:E245"/>
    <mergeCell ref="F245:H245"/>
    <mergeCell ref="I245:K245"/>
    <mergeCell ref="C248:J248"/>
    <mergeCell ref="C249:J249"/>
    <mergeCell ref="B250:K250"/>
    <mergeCell ref="B251:D251"/>
    <mergeCell ref="F251:G251"/>
    <mergeCell ref="J251:K251"/>
    <mergeCell ref="B252:D252"/>
    <mergeCell ref="F252:G252"/>
    <mergeCell ref="J252:K252"/>
    <mergeCell ref="B253:D253"/>
    <mergeCell ref="F253:G253"/>
    <mergeCell ref="J253:K253"/>
    <mergeCell ref="B254:D254"/>
    <mergeCell ref="F254:G254"/>
    <mergeCell ref="J254:K254"/>
    <mergeCell ref="B255:K255"/>
    <mergeCell ref="B256:D256"/>
    <mergeCell ref="F256:G256"/>
    <mergeCell ref="J256:K256"/>
    <mergeCell ref="B257:D257"/>
    <mergeCell ref="F257:G257"/>
    <mergeCell ref="J257:K257"/>
    <mergeCell ref="B258:D258"/>
    <mergeCell ref="F258:G258"/>
    <mergeCell ref="J258:K258"/>
    <mergeCell ref="B259:D259"/>
    <mergeCell ref="F259:G259"/>
    <mergeCell ref="J259:K259"/>
    <mergeCell ref="B260:D260"/>
    <mergeCell ref="F260:G260"/>
    <mergeCell ref="J260:K260"/>
    <mergeCell ref="B261:D261"/>
    <mergeCell ref="F261:G261"/>
    <mergeCell ref="J261:K261"/>
    <mergeCell ref="B262:K262"/>
    <mergeCell ref="B263:D263"/>
    <mergeCell ref="F263:G263"/>
    <mergeCell ref="J263:K263"/>
    <mergeCell ref="B264:D264"/>
    <mergeCell ref="F264:G264"/>
    <mergeCell ref="J264:K264"/>
    <mergeCell ref="B265:D265"/>
    <mergeCell ref="F265:G265"/>
    <mergeCell ref="J265:K265"/>
    <mergeCell ref="B266:D266"/>
    <mergeCell ref="F266:G266"/>
    <mergeCell ref="J266:K266"/>
    <mergeCell ref="B267:K267"/>
    <mergeCell ref="B268:K268"/>
    <mergeCell ref="B269:E269"/>
    <mergeCell ref="F269:H269"/>
    <mergeCell ref="I269:K269"/>
    <mergeCell ref="B270:E270"/>
    <mergeCell ref="F270:H270"/>
    <mergeCell ref="I270:K270"/>
    <mergeCell ref="B271:E271"/>
    <mergeCell ref="F271:H271"/>
    <mergeCell ref="I271:K271"/>
    <mergeCell ref="B272:E272"/>
    <mergeCell ref="F272:H272"/>
    <mergeCell ref="I272:K272"/>
    <mergeCell ref="B273:E273"/>
    <mergeCell ref="F273:H273"/>
    <mergeCell ref="I273:K273"/>
    <mergeCell ref="B274:E274"/>
    <mergeCell ref="F274:H274"/>
    <mergeCell ref="I274:K274"/>
    <mergeCell ref="B275:E275"/>
    <mergeCell ref="F275:H275"/>
    <mergeCell ref="I275:K275"/>
    <mergeCell ref="B276:E276"/>
    <mergeCell ref="F276:H276"/>
    <mergeCell ref="I276:K276"/>
    <mergeCell ref="B277:E277"/>
    <mergeCell ref="F277:H277"/>
    <mergeCell ref="I277:K277"/>
    <mergeCell ref="B278:E278"/>
    <mergeCell ref="F278:H278"/>
    <mergeCell ref="I278:K278"/>
    <mergeCell ref="C281:J281"/>
    <mergeCell ref="C282:J282"/>
    <mergeCell ref="B283:K283"/>
    <mergeCell ref="B284:D284"/>
    <mergeCell ref="F284:G284"/>
    <mergeCell ref="J284:K284"/>
    <mergeCell ref="B285:D285"/>
    <mergeCell ref="F285:G285"/>
    <mergeCell ref="J285:K285"/>
    <mergeCell ref="B286:D286"/>
    <mergeCell ref="F286:G286"/>
    <mergeCell ref="J286:K286"/>
    <mergeCell ref="B287:D287"/>
    <mergeCell ref="F287:G287"/>
    <mergeCell ref="J287:K287"/>
    <mergeCell ref="B288:K288"/>
    <mergeCell ref="B289:D289"/>
    <mergeCell ref="F289:G289"/>
    <mergeCell ref="J289:K289"/>
    <mergeCell ref="B290:D290"/>
    <mergeCell ref="F290:G290"/>
    <mergeCell ref="J290:K290"/>
    <mergeCell ref="B291:D291"/>
    <mergeCell ref="F291:G291"/>
    <mergeCell ref="J291:K291"/>
    <mergeCell ref="B292:D292"/>
    <mergeCell ref="F292:G292"/>
    <mergeCell ref="J292:K292"/>
    <mergeCell ref="B293:D293"/>
    <mergeCell ref="F293:G293"/>
    <mergeCell ref="J293:K293"/>
    <mergeCell ref="B294:D294"/>
    <mergeCell ref="F294:G294"/>
    <mergeCell ref="J294:K294"/>
    <mergeCell ref="B295:D295"/>
    <mergeCell ref="F295:G295"/>
    <mergeCell ref="J295:K295"/>
    <mergeCell ref="B296:K296"/>
    <mergeCell ref="B297:D297"/>
    <mergeCell ref="F297:G297"/>
    <mergeCell ref="J297:K297"/>
    <mergeCell ref="B298:D298"/>
    <mergeCell ref="F298:G298"/>
    <mergeCell ref="J298:K298"/>
    <mergeCell ref="B299:D299"/>
    <mergeCell ref="F299:G299"/>
    <mergeCell ref="J299:K299"/>
    <mergeCell ref="B300:D300"/>
    <mergeCell ref="F300:G300"/>
    <mergeCell ref="J300:K300"/>
    <mergeCell ref="B301:K301"/>
    <mergeCell ref="B302:K302"/>
    <mergeCell ref="B303:E303"/>
    <mergeCell ref="F303:H303"/>
    <mergeCell ref="I303:K303"/>
    <mergeCell ref="B304:E304"/>
    <mergeCell ref="F304:H304"/>
    <mergeCell ref="I304:K304"/>
    <mergeCell ref="B305:E305"/>
    <mergeCell ref="F305:H305"/>
    <mergeCell ref="I305:K305"/>
    <mergeCell ref="B306:E306"/>
    <mergeCell ref="F306:H306"/>
    <mergeCell ref="I306:K306"/>
    <mergeCell ref="B307:E307"/>
    <mergeCell ref="F307:H307"/>
    <mergeCell ref="I307:K307"/>
    <mergeCell ref="B308:E308"/>
    <mergeCell ref="F308:H308"/>
    <mergeCell ref="I308:K308"/>
    <mergeCell ref="B309:E309"/>
    <mergeCell ref="F309:H309"/>
    <mergeCell ref="I309:K309"/>
    <mergeCell ref="B310:E310"/>
    <mergeCell ref="F310:H310"/>
    <mergeCell ref="I310:K310"/>
    <mergeCell ref="B311:E311"/>
    <mergeCell ref="F311:H311"/>
    <mergeCell ref="I311:K311"/>
    <mergeCell ref="B312:E312"/>
    <mergeCell ref="F312:H312"/>
    <mergeCell ref="I312:K312"/>
    <mergeCell ref="C315:J315"/>
    <mergeCell ref="C316:J316"/>
    <mergeCell ref="B317:K317"/>
    <mergeCell ref="B318:D318"/>
    <mergeCell ref="F318:G318"/>
    <mergeCell ref="J318:K318"/>
    <mergeCell ref="B319:D319"/>
    <mergeCell ref="F319:G319"/>
    <mergeCell ref="J319:K319"/>
    <mergeCell ref="B320:D320"/>
    <mergeCell ref="F320:G320"/>
    <mergeCell ref="J320:K320"/>
    <mergeCell ref="B321:D321"/>
    <mergeCell ref="F321:G321"/>
    <mergeCell ref="J321:K321"/>
    <mergeCell ref="B322:K322"/>
    <mergeCell ref="B323:D323"/>
    <mergeCell ref="F323:G323"/>
    <mergeCell ref="J323:K323"/>
    <mergeCell ref="B324:D324"/>
    <mergeCell ref="F324:G324"/>
    <mergeCell ref="J324:K324"/>
    <mergeCell ref="B325:D325"/>
    <mergeCell ref="F325:G325"/>
    <mergeCell ref="J325:K325"/>
    <mergeCell ref="B326:D326"/>
    <mergeCell ref="F326:G326"/>
    <mergeCell ref="J326:K326"/>
    <mergeCell ref="B327:D327"/>
    <mergeCell ref="F327:G327"/>
    <mergeCell ref="J327:K327"/>
    <mergeCell ref="B329:D329"/>
    <mergeCell ref="F329:G329"/>
    <mergeCell ref="J329:K329"/>
    <mergeCell ref="B330:K330"/>
    <mergeCell ref="B331:D331"/>
    <mergeCell ref="F331:G331"/>
    <mergeCell ref="J331:K331"/>
    <mergeCell ref="B332:D332"/>
    <mergeCell ref="F332:G332"/>
    <mergeCell ref="J332:K332"/>
    <mergeCell ref="B333:D333"/>
    <mergeCell ref="F333:G333"/>
    <mergeCell ref="J333:K333"/>
    <mergeCell ref="B334:D334"/>
    <mergeCell ref="F334:G334"/>
    <mergeCell ref="J334:K334"/>
    <mergeCell ref="B335:K335"/>
    <mergeCell ref="B336:K336"/>
    <mergeCell ref="B337:E337"/>
    <mergeCell ref="F337:H337"/>
    <mergeCell ref="I337:K337"/>
    <mergeCell ref="B338:E338"/>
    <mergeCell ref="F338:H338"/>
    <mergeCell ref="I338:K338"/>
    <mergeCell ref="B339:E339"/>
    <mergeCell ref="F339:H339"/>
    <mergeCell ref="I339:K339"/>
    <mergeCell ref="B340:E340"/>
    <mergeCell ref="F340:H340"/>
    <mergeCell ref="I340:K340"/>
    <mergeCell ref="B341:E341"/>
    <mergeCell ref="F341:H341"/>
    <mergeCell ref="I341:K341"/>
    <mergeCell ref="B342:E342"/>
    <mergeCell ref="F342:H342"/>
    <mergeCell ref="I342:K342"/>
    <mergeCell ref="B343:E343"/>
    <mergeCell ref="F343:H343"/>
    <mergeCell ref="I343:K343"/>
    <mergeCell ref="B344:E344"/>
    <mergeCell ref="F344:H344"/>
    <mergeCell ref="I344:K344"/>
    <mergeCell ref="B345:E345"/>
    <mergeCell ref="F345:H345"/>
    <mergeCell ref="I345:K345"/>
    <mergeCell ref="B346:E346"/>
    <mergeCell ref="F346:H346"/>
    <mergeCell ref="I346:K346"/>
    <mergeCell ref="C349:J349"/>
    <mergeCell ref="C350:J350"/>
    <mergeCell ref="B351:K351"/>
    <mergeCell ref="B352:D352"/>
    <mergeCell ref="F352:G352"/>
    <mergeCell ref="J352:K352"/>
    <mergeCell ref="B353:D353"/>
    <mergeCell ref="F353:G353"/>
    <mergeCell ref="J353:K353"/>
    <mergeCell ref="B354:D354"/>
    <mergeCell ref="F354:G354"/>
    <mergeCell ref="J354:K354"/>
    <mergeCell ref="B355:D355"/>
    <mergeCell ref="F355:G355"/>
    <mergeCell ref="J355:K355"/>
    <mergeCell ref="B356:K356"/>
    <mergeCell ref="B357:D357"/>
    <mergeCell ref="F357:G357"/>
    <mergeCell ref="J357:K357"/>
    <mergeCell ref="B358:D358"/>
    <mergeCell ref="F358:G358"/>
    <mergeCell ref="J358:K358"/>
    <mergeCell ref="B359:D359"/>
    <mergeCell ref="F359:G359"/>
    <mergeCell ref="J359:K359"/>
    <mergeCell ref="B360:D360"/>
    <mergeCell ref="F360:G360"/>
    <mergeCell ref="J360:K360"/>
    <mergeCell ref="B361:D361"/>
    <mergeCell ref="F361:G361"/>
    <mergeCell ref="J361:K361"/>
    <mergeCell ref="B362:D362"/>
    <mergeCell ref="F362:G362"/>
    <mergeCell ref="J362:K362"/>
    <mergeCell ref="B363:D363"/>
    <mergeCell ref="F363:G363"/>
    <mergeCell ref="J363:K363"/>
    <mergeCell ref="B364:K364"/>
    <mergeCell ref="B365:D365"/>
    <mergeCell ref="F365:G365"/>
    <mergeCell ref="J365:K365"/>
    <mergeCell ref="B366:D366"/>
    <mergeCell ref="F366:G366"/>
    <mergeCell ref="J366:K366"/>
    <mergeCell ref="B367:K367"/>
    <mergeCell ref="B368:E368"/>
    <mergeCell ref="F368:H368"/>
    <mergeCell ref="I368:K368"/>
    <mergeCell ref="B372:E372"/>
    <mergeCell ref="F372:H372"/>
    <mergeCell ref="I372:K372"/>
    <mergeCell ref="B373:K373"/>
    <mergeCell ref="F380:J380"/>
    <mergeCell ref="F381:J381"/>
    <mergeCell ref="B369:E369"/>
    <mergeCell ref="F369:H369"/>
    <mergeCell ref="I369:K369"/>
    <mergeCell ref="B370:E370"/>
    <mergeCell ref="F370:H370"/>
    <mergeCell ref="I370:K370"/>
    <mergeCell ref="B371:E371"/>
    <mergeCell ref="F371:H371"/>
    <mergeCell ref="I371:K371"/>
  </mergeCells>
  <printOptions horizontalCentered="1"/>
  <pageMargins left="0.51181102362204722" right="0.51181102362204722" top="0.78740157480314965" bottom="0.78740157480314965" header="0.31496062992125984" footer="0.31496062992125984"/>
  <pageSetup paperSize="9" scale="91" fitToHeight="0" orientation="portrait" r:id="rId1"/>
  <headerFooter>
    <oddHeader>Página &amp;P de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view="pageBreakPreview" topLeftCell="A34" zoomScaleNormal="100" zoomScaleSheetLayoutView="100" workbookViewId="0">
      <selection activeCell="B10" sqref="B10"/>
    </sheetView>
  </sheetViews>
  <sheetFormatPr defaultColWidth="9.140625" defaultRowHeight="12.75" x14ac:dyDescent="0.2"/>
  <cols>
    <col min="1" max="1" width="2" style="274" bestFit="1" customWidth="1"/>
    <col min="2" max="2" width="103.28515625" style="274" customWidth="1"/>
    <col min="3" max="16384" width="9.140625" style="274"/>
  </cols>
  <sheetData>
    <row r="1" spans="1:3" x14ac:dyDescent="0.2">
      <c r="A1" s="273"/>
      <c r="B1" s="670" t="s">
        <v>86</v>
      </c>
      <c r="C1" s="273"/>
    </row>
    <row r="2" spans="1:3" x14ac:dyDescent="0.2">
      <c r="A2" s="273"/>
      <c r="B2" s="670"/>
      <c r="C2" s="273"/>
    </row>
    <row r="3" spans="1:3" ht="15.75" x14ac:dyDescent="0.2">
      <c r="A3" s="273"/>
      <c r="B3" s="275" t="s">
        <v>84</v>
      </c>
      <c r="C3" s="273"/>
    </row>
    <row r="4" spans="1:3" s="273" customFormat="1" x14ac:dyDescent="0.2">
      <c r="B4" s="276"/>
    </row>
    <row r="5" spans="1:3" ht="20.25" x14ac:dyDescent="0.2">
      <c r="A5" s="273"/>
      <c r="B5" s="277" t="s">
        <v>214</v>
      </c>
      <c r="C5" s="273"/>
    </row>
    <row r="6" spans="1:3" x14ac:dyDescent="0.2">
      <c r="A6" s="273"/>
      <c r="B6" s="278"/>
      <c r="C6" s="273"/>
    </row>
    <row r="7" spans="1:3" x14ac:dyDescent="0.2">
      <c r="A7" s="273"/>
      <c r="B7" s="276" t="str">
        <f>[1]PLANILHA!B4</f>
        <v>RECAPEAMENTO DE TRECHO ASFÁLTICO AVENIDA TUFFY DAVID</v>
      </c>
      <c r="C7" s="273"/>
    </row>
    <row r="8" spans="1:3" x14ac:dyDescent="0.2">
      <c r="A8" s="273"/>
      <c r="B8" s="276" t="str">
        <f>[1]PLANILHA!B5</f>
        <v>SEDE DE VARGEM ALTA</v>
      </c>
      <c r="C8" s="273"/>
    </row>
    <row r="9" spans="1:3" x14ac:dyDescent="0.2">
      <c r="A9" s="273"/>
      <c r="B9" s="276"/>
      <c r="C9" s="273"/>
    </row>
    <row r="10" spans="1:3" s="282" customFormat="1" x14ac:dyDescent="0.2">
      <c r="A10" s="279"/>
      <c r="B10" s="280" t="s">
        <v>70</v>
      </c>
      <c r="C10" s="281"/>
    </row>
    <row r="11" spans="1:3" s="282" customFormat="1" ht="48" x14ac:dyDescent="0.2">
      <c r="A11" s="279"/>
      <c r="B11" s="283" t="s">
        <v>215</v>
      </c>
      <c r="C11" s="281"/>
    </row>
    <row r="12" spans="1:3" s="282" customFormat="1" ht="36" x14ac:dyDescent="0.2">
      <c r="A12" s="279"/>
      <c r="B12" s="283" t="s">
        <v>303</v>
      </c>
      <c r="C12" s="281"/>
    </row>
    <row r="13" spans="1:3" s="282" customFormat="1" ht="25.15" customHeight="1" x14ac:dyDescent="0.2">
      <c r="A13" s="279"/>
      <c r="B13" s="283" t="s">
        <v>216</v>
      </c>
      <c r="C13" s="281"/>
    </row>
    <row r="14" spans="1:3" s="282" customFormat="1" ht="24.6" customHeight="1" x14ac:dyDescent="0.2">
      <c r="A14" s="279"/>
      <c r="B14" s="283" t="s">
        <v>217</v>
      </c>
      <c r="C14" s="281"/>
    </row>
    <row r="15" spans="1:3" s="282" customFormat="1" x14ac:dyDescent="0.2">
      <c r="A15" s="279"/>
      <c r="B15" s="283" t="s">
        <v>218</v>
      </c>
      <c r="C15" s="281"/>
    </row>
    <row r="16" spans="1:3" s="282" customFormat="1" x14ac:dyDescent="0.2">
      <c r="A16" s="279"/>
      <c r="B16" s="284"/>
      <c r="C16" s="281"/>
    </row>
    <row r="17" spans="1:3" s="282" customFormat="1" x14ac:dyDescent="0.2">
      <c r="A17" s="279"/>
      <c r="B17" s="285" t="s">
        <v>219</v>
      </c>
      <c r="C17" s="281"/>
    </row>
    <row r="18" spans="1:3" s="282" customFormat="1" ht="36" x14ac:dyDescent="0.2">
      <c r="A18" s="279"/>
      <c r="B18" s="283" t="s">
        <v>220</v>
      </c>
      <c r="C18" s="281"/>
    </row>
    <row r="19" spans="1:3" s="282" customFormat="1" x14ac:dyDescent="0.2">
      <c r="A19" s="279"/>
      <c r="B19" s="283" t="s">
        <v>221</v>
      </c>
      <c r="C19" s="281"/>
    </row>
    <row r="20" spans="1:3" s="282" customFormat="1" ht="36" x14ac:dyDescent="0.2">
      <c r="A20" s="279"/>
      <c r="B20" s="283" t="s">
        <v>222</v>
      </c>
      <c r="C20" s="281"/>
    </row>
    <row r="21" spans="1:3" s="282" customFormat="1" ht="24" x14ac:dyDescent="0.2">
      <c r="A21" s="279"/>
      <c r="B21" s="283" t="s">
        <v>223</v>
      </c>
      <c r="C21" s="281"/>
    </row>
    <row r="22" spans="1:3" s="282" customFormat="1" x14ac:dyDescent="0.2">
      <c r="A22" s="279"/>
      <c r="B22" s="283" t="s">
        <v>224</v>
      </c>
      <c r="C22" s="281"/>
    </row>
    <row r="23" spans="1:3" s="282" customFormat="1" x14ac:dyDescent="0.2">
      <c r="A23" s="279"/>
      <c r="B23" s="282" t="s">
        <v>304</v>
      </c>
      <c r="C23" s="281"/>
    </row>
    <row r="24" spans="1:3" s="282" customFormat="1" x14ac:dyDescent="0.2">
      <c r="A24" s="279"/>
      <c r="B24" s="283"/>
      <c r="C24" s="281"/>
    </row>
    <row r="25" spans="1:3" s="282" customFormat="1" x14ac:dyDescent="0.2">
      <c r="A25" s="279"/>
      <c r="B25" s="286" t="s">
        <v>30</v>
      </c>
      <c r="C25" s="281"/>
    </row>
    <row r="26" spans="1:3" s="282" customFormat="1" ht="108" x14ac:dyDescent="0.2">
      <c r="A26" s="279"/>
      <c r="B26" s="287" t="s">
        <v>305</v>
      </c>
      <c r="C26" s="281"/>
    </row>
    <row r="27" spans="1:3" s="282" customFormat="1" ht="60" x14ac:dyDescent="0.2">
      <c r="A27" s="279"/>
      <c r="B27" s="288" t="s">
        <v>225</v>
      </c>
      <c r="C27" s="281"/>
    </row>
    <row r="28" spans="1:3" s="282" customFormat="1" ht="36" x14ac:dyDescent="0.2">
      <c r="A28" s="279"/>
      <c r="B28" s="287" t="s">
        <v>226</v>
      </c>
      <c r="C28" s="281"/>
    </row>
    <row r="29" spans="1:3" s="282" customFormat="1" ht="36" x14ac:dyDescent="0.2">
      <c r="A29" s="279"/>
      <c r="B29" s="287" t="s">
        <v>306</v>
      </c>
      <c r="C29" s="281"/>
    </row>
    <row r="30" spans="1:3" s="282" customFormat="1" ht="84" x14ac:dyDescent="0.2">
      <c r="A30" s="279"/>
      <c r="B30" s="289" t="s">
        <v>227</v>
      </c>
      <c r="C30" s="281"/>
    </row>
    <row r="31" spans="1:3" s="282" customFormat="1" ht="36" x14ac:dyDescent="0.2">
      <c r="A31" s="279"/>
      <c r="B31" s="290" t="s">
        <v>228</v>
      </c>
      <c r="C31" s="281"/>
    </row>
    <row r="32" spans="1:3" s="282" customFormat="1" ht="144" x14ac:dyDescent="0.2">
      <c r="A32" s="279"/>
      <c r="B32" s="288" t="s">
        <v>307</v>
      </c>
      <c r="C32" s="281"/>
    </row>
    <row r="33" spans="1:3" s="61" customFormat="1" ht="24" x14ac:dyDescent="0.2">
      <c r="A33" s="291"/>
      <c r="B33" s="292" t="s">
        <v>229</v>
      </c>
      <c r="C33" s="293"/>
    </row>
    <row r="34" spans="1:3" s="282" customFormat="1" x14ac:dyDescent="0.2">
      <c r="A34" s="279"/>
      <c r="B34" s="283"/>
      <c r="C34" s="281"/>
    </row>
    <row r="35" spans="1:3" s="282" customFormat="1" x14ac:dyDescent="0.2">
      <c r="A35" s="279"/>
      <c r="B35" s="286" t="s">
        <v>230</v>
      </c>
      <c r="C35" s="281"/>
    </row>
    <row r="36" spans="1:3" s="282" customFormat="1" x14ac:dyDescent="0.2">
      <c r="A36" s="279"/>
      <c r="B36" s="283" t="s">
        <v>231</v>
      </c>
      <c r="C36" s="281"/>
    </row>
    <row r="37" spans="1:3" s="282" customFormat="1" x14ac:dyDescent="0.2">
      <c r="A37" s="279"/>
      <c r="B37" s="283" t="s">
        <v>232</v>
      </c>
      <c r="C37" s="281"/>
    </row>
    <row r="38" spans="1:3" s="282" customFormat="1" ht="24" x14ac:dyDescent="0.2">
      <c r="A38" s="279"/>
      <c r="B38" s="113" t="s">
        <v>233</v>
      </c>
      <c r="C38" s="281"/>
    </row>
    <row r="39" spans="1:3" s="282" customFormat="1" x14ac:dyDescent="0.2">
      <c r="A39" s="279"/>
      <c r="B39" s="283" t="s">
        <v>234</v>
      </c>
      <c r="C39" s="281"/>
    </row>
    <row r="40" spans="1:3" s="282" customFormat="1" x14ac:dyDescent="0.2">
      <c r="A40" s="279"/>
      <c r="B40" s="283"/>
      <c r="C40" s="281"/>
    </row>
    <row r="41" spans="1:3" s="282" customFormat="1" x14ac:dyDescent="0.2">
      <c r="A41" s="279"/>
      <c r="B41" s="283"/>
      <c r="C41" s="281"/>
    </row>
    <row r="42" spans="1:3" s="282" customFormat="1" x14ac:dyDescent="0.2">
      <c r="A42" s="279"/>
      <c r="B42" s="283"/>
      <c r="C42" s="281"/>
    </row>
    <row r="43" spans="1:3" s="282" customFormat="1" x14ac:dyDescent="0.2">
      <c r="A43" s="279"/>
      <c r="B43" s="283"/>
      <c r="C43" s="281"/>
    </row>
    <row r="44" spans="1:3" s="282" customFormat="1" x14ac:dyDescent="0.2">
      <c r="A44" s="281"/>
      <c r="B44" s="294"/>
      <c r="C44" s="281"/>
    </row>
    <row r="45" spans="1:3" s="282" customFormat="1" x14ac:dyDescent="0.2">
      <c r="A45" s="281"/>
      <c r="B45" s="283" t="str">
        <f>[1]PLANILHA!A40</f>
        <v>Vargem Alta / ES, 25 de julho de 2019</v>
      </c>
      <c r="C45" s="281"/>
    </row>
    <row r="46" spans="1:3" s="282" customFormat="1" x14ac:dyDescent="0.2">
      <c r="A46" s="281"/>
      <c r="B46" s="283"/>
      <c r="C46" s="281"/>
    </row>
    <row r="47" spans="1:3" s="282" customFormat="1" x14ac:dyDescent="0.2">
      <c r="A47" s="281"/>
      <c r="B47" s="283"/>
      <c r="C47" s="281"/>
    </row>
    <row r="48" spans="1:3" s="282" customFormat="1" ht="13.15" customHeight="1" x14ac:dyDescent="0.2">
      <c r="A48" s="281"/>
      <c r="B48" s="295" t="s">
        <v>3</v>
      </c>
      <c r="C48" s="281"/>
    </row>
    <row r="49" spans="1:3" s="282" customFormat="1" ht="13.15" customHeight="1" x14ac:dyDescent="0.2">
      <c r="A49" s="281"/>
      <c r="B49" s="295" t="s">
        <v>1</v>
      </c>
      <c r="C49" s="281"/>
    </row>
    <row r="50" spans="1:3" s="282" customFormat="1" ht="13.15" customHeight="1" x14ac:dyDescent="0.2">
      <c r="A50" s="281"/>
      <c r="B50" s="296"/>
      <c r="C50" s="281"/>
    </row>
    <row r="51" spans="1:3" s="282" customFormat="1" ht="13.15" customHeight="1" x14ac:dyDescent="0.2">
      <c r="A51" s="281"/>
      <c r="B51" s="296"/>
      <c r="C51" s="281"/>
    </row>
    <row r="52" spans="1:3" s="282" customFormat="1" ht="13.15" customHeight="1" x14ac:dyDescent="0.2">
      <c r="B52" s="296"/>
    </row>
    <row r="53" spans="1:3" s="282" customFormat="1" x14ac:dyDescent="0.2">
      <c r="B53" s="296"/>
    </row>
    <row r="54" spans="1:3" s="282" customFormat="1" x14ac:dyDescent="0.2">
      <c r="B54" s="295"/>
    </row>
    <row r="55" spans="1:3" s="282" customFormat="1" x14ac:dyDescent="0.2">
      <c r="B55" s="295"/>
    </row>
    <row r="56" spans="1:3" s="282" customFormat="1" x14ac:dyDescent="0.2">
      <c r="B56" s="297"/>
    </row>
    <row r="57" spans="1:3" s="282" customFormat="1" ht="14.25" x14ac:dyDescent="0.2">
      <c r="B57" s="298"/>
    </row>
    <row r="58" spans="1:3" s="282" customFormat="1" ht="14.25" x14ac:dyDescent="0.2">
      <c r="B58" s="298"/>
    </row>
    <row r="59" spans="1:3" s="282" customFormat="1" ht="14.25" x14ac:dyDescent="0.2">
      <c r="B59" s="298"/>
    </row>
    <row r="60" spans="1:3" s="282" customFormat="1" ht="14.25" x14ac:dyDescent="0.2">
      <c r="B60" s="299"/>
    </row>
    <row r="61" spans="1:3" s="282" customFormat="1" ht="55.5" customHeight="1" x14ac:dyDescent="0.2">
      <c r="B61" s="299"/>
    </row>
    <row r="62" spans="1:3" s="282" customFormat="1" ht="14.25" x14ac:dyDescent="0.2">
      <c r="B62" s="299"/>
    </row>
    <row r="63" spans="1:3" s="282" customFormat="1" ht="14.25" x14ac:dyDescent="0.2">
      <c r="B63" s="299"/>
    </row>
    <row r="64" spans="1:3" s="282" customFormat="1" ht="14.25" x14ac:dyDescent="0.2">
      <c r="B64" s="299"/>
    </row>
    <row r="65" spans="2:2" s="282" customFormat="1" ht="14.25" x14ac:dyDescent="0.2">
      <c r="B65" s="299"/>
    </row>
    <row r="66" spans="2:2" s="282" customFormat="1" ht="14.25" x14ac:dyDescent="0.2">
      <c r="B66" s="299"/>
    </row>
    <row r="67" spans="2:2" s="282" customFormat="1" ht="14.25" x14ac:dyDescent="0.2">
      <c r="B67" s="299"/>
    </row>
    <row r="68" spans="2:2" s="282" customFormat="1" ht="15" x14ac:dyDescent="0.25">
      <c r="B68" s="300"/>
    </row>
    <row r="69" spans="2:2" s="282" customFormat="1" ht="14.25" x14ac:dyDescent="0.2">
      <c r="B69" s="299"/>
    </row>
    <row r="70" spans="2:2" ht="14.25" x14ac:dyDescent="0.2">
      <c r="B70" s="299"/>
    </row>
    <row r="71" spans="2:2" ht="14.25" x14ac:dyDescent="0.2">
      <c r="B71" s="299"/>
    </row>
    <row r="72" spans="2:2" ht="14.25" x14ac:dyDescent="0.2">
      <c r="B72" s="299"/>
    </row>
    <row r="73" spans="2:2" ht="14.25" x14ac:dyDescent="0.2">
      <c r="B73" s="298"/>
    </row>
    <row r="74" spans="2:2" ht="14.25" x14ac:dyDescent="0.2">
      <c r="B74" s="298"/>
    </row>
    <row r="75" spans="2:2" ht="15" x14ac:dyDescent="0.25">
      <c r="B75" s="301"/>
    </row>
    <row r="76" spans="2:2" ht="14.25" x14ac:dyDescent="0.2">
      <c r="B76" s="299"/>
    </row>
    <row r="77" spans="2:2" ht="15" x14ac:dyDescent="0.25">
      <c r="B77" s="300"/>
    </row>
    <row r="78" spans="2:2" ht="14.25" x14ac:dyDescent="0.2">
      <c r="B78" s="299"/>
    </row>
    <row r="79" spans="2:2" ht="14.25" x14ac:dyDescent="0.2">
      <c r="B79" s="299"/>
    </row>
    <row r="80" spans="2:2" ht="14.25" x14ac:dyDescent="0.2">
      <c r="B80" s="298"/>
    </row>
    <row r="81" spans="2:2" ht="14.25" x14ac:dyDescent="0.2">
      <c r="B81" s="298"/>
    </row>
    <row r="82" spans="2:2" ht="14.25" x14ac:dyDescent="0.2">
      <c r="B82" s="298"/>
    </row>
    <row r="83" spans="2:2" ht="14.25" x14ac:dyDescent="0.2">
      <c r="B83" s="298"/>
    </row>
    <row r="84" spans="2:2" ht="15" x14ac:dyDescent="0.25">
      <c r="B84" s="301"/>
    </row>
    <row r="85" spans="2:2" ht="14.25" x14ac:dyDescent="0.2">
      <c r="B85" s="299"/>
    </row>
    <row r="86" spans="2:2" ht="15" x14ac:dyDescent="0.25">
      <c r="B86" s="300"/>
    </row>
    <row r="87" spans="2:2" ht="14.25" x14ac:dyDescent="0.2">
      <c r="B87" s="299"/>
    </row>
    <row r="88" spans="2:2" ht="15" x14ac:dyDescent="0.25">
      <c r="B88" s="301"/>
    </row>
    <row r="89" spans="2:2" ht="14.25" x14ac:dyDescent="0.2">
      <c r="B89" s="299"/>
    </row>
    <row r="90" spans="2:2" ht="15" x14ac:dyDescent="0.25">
      <c r="B90" s="302"/>
    </row>
  </sheetData>
  <mergeCells count="1">
    <mergeCell ref="B1:B2"/>
  </mergeCells>
  <printOptions horizontalCentered="1"/>
  <pageMargins left="0.39370078740157483" right="0.39370078740157483" top="0.39370078740157483" bottom="0.74803149606299213" header="0.15748031496062992" footer="0.15748031496062992"/>
  <pageSetup paperSize="9" scale="90" fitToHeight="0" orientation="portrait" horizontalDpi="4294967295" verticalDpi="300" r:id="rId1"/>
  <headerFooter alignWithMargins="0">
    <oddHeader>Página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view="pageBreakPreview" topLeftCell="B1" zoomScale="115" zoomScaleNormal="100" zoomScaleSheetLayoutView="115" workbookViewId="0">
      <selection activeCell="B28" sqref="B28"/>
    </sheetView>
  </sheetViews>
  <sheetFormatPr defaultRowHeight="12.75" x14ac:dyDescent="0.2"/>
  <cols>
    <col min="1" max="1" width="4.7109375" style="303" customWidth="1"/>
    <col min="2" max="2" width="29.85546875" style="303" customWidth="1"/>
    <col min="3" max="3" width="9.7109375" style="303" customWidth="1"/>
    <col min="4" max="4" width="7.5703125" style="303" customWidth="1"/>
    <col min="5" max="8" width="7.7109375" style="303" customWidth="1"/>
    <col min="9" max="10" width="8.7109375" style="303" bestFit="1" customWidth="1"/>
    <col min="11" max="16" width="8.7109375" style="303" customWidth="1"/>
    <col min="17" max="17" width="14.140625" style="303" customWidth="1"/>
    <col min="18" max="256" width="9.140625" style="303"/>
    <col min="257" max="257" width="4.7109375" style="303" customWidth="1"/>
    <col min="258" max="258" width="30.42578125" style="303" customWidth="1"/>
    <col min="259" max="259" width="9.7109375" style="303" customWidth="1"/>
    <col min="260" max="260" width="5.85546875" style="303" bestFit="1" customWidth="1"/>
    <col min="261" max="272" width="7.7109375" style="303" customWidth="1"/>
    <col min="273" max="273" width="12.7109375" style="303" customWidth="1"/>
    <col min="274" max="512" width="9.140625" style="303"/>
    <col min="513" max="513" width="4.7109375" style="303" customWidth="1"/>
    <col min="514" max="514" width="30.42578125" style="303" customWidth="1"/>
    <col min="515" max="515" width="9.7109375" style="303" customWidth="1"/>
    <col min="516" max="516" width="5.85546875" style="303" bestFit="1" customWidth="1"/>
    <col min="517" max="528" width="7.7109375" style="303" customWidth="1"/>
    <col min="529" max="529" width="12.7109375" style="303" customWidth="1"/>
    <col min="530" max="768" width="9.140625" style="303"/>
    <col min="769" max="769" width="4.7109375" style="303" customWidth="1"/>
    <col min="770" max="770" width="30.42578125" style="303" customWidth="1"/>
    <col min="771" max="771" width="9.7109375" style="303" customWidth="1"/>
    <col min="772" max="772" width="5.85546875" style="303" bestFit="1" customWidth="1"/>
    <col min="773" max="784" width="7.7109375" style="303" customWidth="1"/>
    <col min="785" max="785" width="12.7109375" style="303" customWidth="1"/>
    <col min="786" max="1024" width="9.140625" style="303"/>
    <col min="1025" max="1025" width="4.7109375" style="303" customWidth="1"/>
    <col min="1026" max="1026" width="30.42578125" style="303" customWidth="1"/>
    <col min="1027" max="1027" width="9.7109375" style="303" customWidth="1"/>
    <col min="1028" max="1028" width="5.85546875" style="303" bestFit="1" customWidth="1"/>
    <col min="1029" max="1040" width="7.7109375" style="303" customWidth="1"/>
    <col min="1041" max="1041" width="12.7109375" style="303" customWidth="1"/>
    <col min="1042" max="1280" width="9.140625" style="303"/>
    <col min="1281" max="1281" width="4.7109375" style="303" customWidth="1"/>
    <col min="1282" max="1282" width="30.42578125" style="303" customWidth="1"/>
    <col min="1283" max="1283" width="9.7109375" style="303" customWidth="1"/>
    <col min="1284" max="1284" width="5.85546875" style="303" bestFit="1" customWidth="1"/>
    <col min="1285" max="1296" width="7.7109375" style="303" customWidth="1"/>
    <col min="1297" max="1297" width="12.7109375" style="303" customWidth="1"/>
    <col min="1298" max="1536" width="9.140625" style="303"/>
    <col min="1537" max="1537" width="4.7109375" style="303" customWidth="1"/>
    <col min="1538" max="1538" width="30.42578125" style="303" customWidth="1"/>
    <col min="1539" max="1539" width="9.7109375" style="303" customWidth="1"/>
    <col min="1540" max="1540" width="5.85546875" style="303" bestFit="1" customWidth="1"/>
    <col min="1541" max="1552" width="7.7109375" style="303" customWidth="1"/>
    <col min="1553" max="1553" width="12.7109375" style="303" customWidth="1"/>
    <col min="1554" max="1792" width="9.140625" style="303"/>
    <col min="1793" max="1793" width="4.7109375" style="303" customWidth="1"/>
    <col min="1794" max="1794" width="30.42578125" style="303" customWidth="1"/>
    <col min="1795" max="1795" width="9.7109375" style="303" customWidth="1"/>
    <col min="1796" max="1796" width="5.85546875" style="303" bestFit="1" customWidth="1"/>
    <col min="1797" max="1808" width="7.7109375" style="303" customWidth="1"/>
    <col min="1809" max="1809" width="12.7109375" style="303" customWidth="1"/>
    <col min="1810" max="2048" width="9.140625" style="303"/>
    <col min="2049" max="2049" width="4.7109375" style="303" customWidth="1"/>
    <col min="2050" max="2050" width="30.42578125" style="303" customWidth="1"/>
    <col min="2051" max="2051" width="9.7109375" style="303" customWidth="1"/>
    <col min="2052" max="2052" width="5.85546875" style="303" bestFit="1" customWidth="1"/>
    <col min="2053" max="2064" width="7.7109375" style="303" customWidth="1"/>
    <col min="2065" max="2065" width="12.7109375" style="303" customWidth="1"/>
    <col min="2066" max="2304" width="9.140625" style="303"/>
    <col min="2305" max="2305" width="4.7109375" style="303" customWidth="1"/>
    <col min="2306" max="2306" width="30.42578125" style="303" customWidth="1"/>
    <col min="2307" max="2307" width="9.7109375" style="303" customWidth="1"/>
    <col min="2308" max="2308" width="5.85546875" style="303" bestFit="1" customWidth="1"/>
    <col min="2309" max="2320" width="7.7109375" style="303" customWidth="1"/>
    <col min="2321" max="2321" width="12.7109375" style="303" customWidth="1"/>
    <col min="2322" max="2560" width="9.140625" style="303"/>
    <col min="2561" max="2561" width="4.7109375" style="303" customWidth="1"/>
    <col min="2562" max="2562" width="30.42578125" style="303" customWidth="1"/>
    <col min="2563" max="2563" width="9.7109375" style="303" customWidth="1"/>
    <col min="2564" max="2564" width="5.85546875" style="303" bestFit="1" customWidth="1"/>
    <col min="2565" max="2576" width="7.7109375" style="303" customWidth="1"/>
    <col min="2577" max="2577" width="12.7109375" style="303" customWidth="1"/>
    <col min="2578" max="2816" width="9.140625" style="303"/>
    <col min="2817" max="2817" width="4.7109375" style="303" customWidth="1"/>
    <col min="2818" max="2818" width="30.42578125" style="303" customWidth="1"/>
    <col min="2819" max="2819" width="9.7109375" style="303" customWidth="1"/>
    <col min="2820" max="2820" width="5.85546875" style="303" bestFit="1" customWidth="1"/>
    <col min="2821" max="2832" width="7.7109375" style="303" customWidth="1"/>
    <col min="2833" max="2833" width="12.7109375" style="303" customWidth="1"/>
    <col min="2834" max="3072" width="9.140625" style="303"/>
    <col min="3073" max="3073" width="4.7109375" style="303" customWidth="1"/>
    <col min="3074" max="3074" width="30.42578125" style="303" customWidth="1"/>
    <col min="3075" max="3075" width="9.7109375" style="303" customWidth="1"/>
    <col min="3076" max="3076" width="5.85546875" style="303" bestFit="1" customWidth="1"/>
    <col min="3077" max="3088" width="7.7109375" style="303" customWidth="1"/>
    <col min="3089" max="3089" width="12.7109375" style="303" customWidth="1"/>
    <col min="3090" max="3328" width="9.140625" style="303"/>
    <col min="3329" max="3329" width="4.7109375" style="303" customWidth="1"/>
    <col min="3330" max="3330" width="30.42578125" style="303" customWidth="1"/>
    <col min="3331" max="3331" width="9.7109375" style="303" customWidth="1"/>
    <col min="3332" max="3332" width="5.85546875" style="303" bestFit="1" customWidth="1"/>
    <col min="3333" max="3344" width="7.7109375" style="303" customWidth="1"/>
    <col min="3345" max="3345" width="12.7109375" style="303" customWidth="1"/>
    <col min="3346" max="3584" width="9.140625" style="303"/>
    <col min="3585" max="3585" width="4.7109375" style="303" customWidth="1"/>
    <col min="3586" max="3586" width="30.42578125" style="303" customWidth="1"/>
    <col min="3587" max="3587" width="9.7109375" style="303" customWidth="1"/>
    <col min="3588" max="3588" width="5.85546875" style="303" bestFit="1" customWidth="1"/>
    <col min="3589" max="3600" width="7.7109375" style="303" customWidth="1"/>
    <col min="3601" max="3601" width="12.7109375" style="303" customWidth="1"/>
    <col min="3602" max="3840" width="9.140625" style="303"/>
    <col min="3841" max="3841" width="4.7109375" style="303" customWidth="1"/>
    <col min="3842" max="3842" width="30.42578125" style="303" customWidth="1"/>
    <col min="3843" max="3843" width="9.7109375" style="303" customWidth="1"/>
    <col min="3844" max="3844" width="5.85546875" style="303" bestFit="1" customWidth="1"/>
    <col min="3845" max="3856" width="7.7109375" style="303" customWidth="1"/>
    <col min="3857" max="3857" width="12.7109375" style="303" customWidth="1"/>
    <col min="3858" max="4096" width="9.140625" style="303"/>
    <col min="4097" max="4097" width="4.7109375" style="303" customWidth="1"/>
    <col min="4098" max="4098" width="30.42578125" style="303" customWidth="1"/>
    <col min="4099" max="4099" width="9.7109375" style="303" customWidth="1"/>
    <col min="4100" max="4100" width="5.85546875" style="303" bestFit="1" customWidth="1"/>
    <col min="4101" max="4112" width="7.7109375" style="303" customWidth="1"/>
    <col min="4113" max="4113" width="12.7109375" style="303" customWidth="1"/>
    <col min="4114" max="4352" width="9.140625" style="303"/>
    <col min="4353" max="4353" width="4.7109375" style="303" customWidth="1"/>
    <col min="4354" max="4354" width="30.42578125" style="303" customWidth="1"/>
    <col min="4355" max="4355" width="9.7109375" style="303" customWidth="1"/>
    <col min="4356" max="4356" width="5.85546875" style="303" bestFit="1" customWidth="1"/>
    <col min="4357" max="4368" width="7.7109375" style="303" customWidth="1"/>
    <col min="4369" max="4369" width="12.7109375" style="303" customWidth="1"/>
    <col min="4370" max="4608" width="9.140625" style="303"/>
    <col min="4609" max="4609" width="4.7109375" style="303" customWidth="1"/>
    <col min="4610" max="4610" width="30.42578125" style="303" customWidth="1"/>
    <col min="4611" max="4611" width="9.7109375" style="303" customWidth="1"/>
    <col min="4612" max="4612" width="5.85546875" style="303" bestFit="1" customWidth="1"/>
    <col min="4613" max="4624" width="7.7109375" style="303" customWidth="1"/>
    <col min="4625" max="4625" width="12.7109375" style="303" customWidth="1"/>
    <col min="4626" max="4864" width="9.140625" style="303"/>
    <col min="4865" max="4865" width="4.7109375" style="303" customWidth="1"/>
    <col min="4866" max="4866" width="30.42578125" style="303" customWidth="1"/>
    <col min="4867" max="4867" width="9.7109375" style="303" customWidth="1"/>
    <col min="4868" max="4868" width="5.85546875" style="303" bestFit="1" customWidth="1"/>
    <col min="4869" max="4880" width="7.7109375" style="303" customWidth="1"/>
    <col min="4881" max="4881" width="12.7109375" style="303" customWidth="1"/>
    <col min="4882" max="5120" width="9.140625" style="303"/>
    <col min="5121" max="5121" width="4.7109375" style="303" customWidth="1"/>
    <col min="5122" max="5122" width="30.42578125" style="303" customWidth="1"/>
    <col min="5123" max="5123" width="9.7109375" style="303" customWidth="1"/>
    <col min="5124" max="5124" width="5.85546875" style="303" bestFit="1" customWidth="1"/>
    <col min="5125" max="5136" width="7.7109375" style="303" customWidth="1"/>
    <col min="5137" max="5137" width="12.7109375" style="303" customWidth="1"/>
    <col min="5138" max="5376" width="9.140625" style="303"/>
    <col min="5377" max="5377" width="4.7109375" style="303" customWidth="1"/>
    <col min="5378" max="5378" width="30.42578125" style="303" customWidth="1"/>
    <col min="5379" max="5379" width="9.7109375" style="303" customWidth="1"/>
    <col min="5380" max="5380" width="5.85546875" style="303" bestFit="1" customWidth="1"/>
    <col min="5381" max="5392" width="7.7109375" style="303" customWidth="1"/>
    <col min="5393" max="5393" width="12.7109375" style="303" customWidth="1"/>
    <col min="5394" max="5632" width="9.140625" style="303"/>
    <col min="5633" max="5633" width="4.7109375" style="303" customWidth="1"/>
    <col min="5634" max="5634" width="30.42578125" style="303" customWidth="1"/>
    <col min="5635" max="5635" width="9.7109375" style="303" customWidth="1"/>
    <col min="5636" max="5636" width="5.85546875" style="303" bestFit="1" customWidth="1"/>
    <col min="5637" max="5648" width="7.7109375" style="303" customWidth="1"/>
    <col min="5649" max="5649" width="12.7109375" style="303" customWidth="1"/>
    <col min="5650" max="5888" width="9.140625" style="303"/>
    <col min="5889" max="5889" width="4.7109375" style="303" customWidth="1"/>
    <col min="5890" max="5890" width="30.42578125" style="303" customWidth="1"/>
    <col min="5891" max="5891" width="9.7109375" style="303" customWidth="1"/>
    <col min="5892" max="5892" width="5.85546875" style="303" bestFit="1" customWidth="1"/>
    <col min="5893" max="5904" width="7.7109375" style="303" customWidth="1"/>
    <col min="5905" max="5905" width="12.7109375" style="303" customWidth="1"/>
    <col min="5906" max="6144" width="9.140625" style="303"/>
    <col min="6145" max="6145" width="4.7109375" style="303" customWidth="1"/>
    <col min="6146" max="6146" width="30.42578125" style="303" customWidth="1"/>
    <col min="6147" max="6147" width="9.7109375" style="303" customWidth="1"/>
    <col min="6148" max="6148" width="5.85546875" style="303" bestFit="1" customWidth="1"/>
    <col min="6149" max="6160" width="7.7109375" style="303" customWidth="1"/>
    <col min="6161" max="6161" width="12.7109375" style="303" customWidth="1"/>
    <col min="6162" max="6400" width="9.140625" style="303"/>
    <col min="6401" max="6401" width="4.7109375" style="303" customWidth="1"/>
    <col min="6402" max="6402" width="30.42578125" style="303" customWidth="1"/>
    <col min="6403" max="6403" width="9.7109375" style="303" customWidth="1"/>
    <col min="6404" max="6404" width="5.85546875" style="303" bestFit="1" customWidth="1"/>
    <col min="6405" max="6416" width="7.7109375" style="303" customWidth="1"/>
    <col min="6417" max="6417" width="12.7109375" style="303" customWidth="1"/>
    <col min="6418" max="6656" width="9.140625" style="303"/>
    <col min="6657" max="6657" width="4.7109375" style="303" customWidth="1"/>
    <col min="6658" max="6658" width="30.42578125" style="303" customWidth="1"/>
    <col min="6659" max="6659" width="9.7109375" style="303" customWidth="1"/>
    <col min="6660" max="6660" width="5.85546875" style="303" bestFit="1" customWidth="1"/>
    <col min="6661" max="6672" width="7.7109375" style="303" customWidth="1"/>
    <col min="6673" max="6673" width="12.7109375" style="303" customWidth="1"/>
    <col min="6674" max="6912" width="9.140625" style="303"/>
    <col min="6913" max="6913" width="4.7109375" style="303" customWidth="1"/>
    <col min="6914" max="6914" width="30.42578125" style="303" customWidth="1"/>
    <col min="6915" max="6915" width="9.7109375" style="303" customWidth="1"/>
    <col min="6916" max="6916" width="5.85546875" style="303" bestFit="1" customWidth="1"/>
    <col min="6917" max="6928" width="7.7109375" style="303" customWidth="1"/>
    <col min="6929" max="6929" width="12.7109375" style="303" customWidth="1"/>
    <col min="6930" max="7168" width="9.140625" style="303"/>
    <col min="7169" max="7169" width="4.7109375" style="303" customWidth="1"/>
    <col min="7170" max="7170" width="30.42578125" style="303" customWidth="1"/>
    <col min="7171" max="7171" width="9.7109375" style="303" customWidth="1"/>
    <col min="7172" max="7172" width="5.85546875" style="303" bestFit="1" customWidth="1"/>
    <col min="7173" max="7184" width="7.7109375" style="303" customWidth="1"/>
    <col min="7185" max="7185" width="12.7109375" style="303" customWidth="1"/>
    <col min="7186" max="7424" width="9.140625" style="303"/>
    <col min="7425" max="7425" width="4.7109375" style="303" customWidth="1"/>
    <col min="7426" max="7426" width="30.42578125" style="303" customWidth="1"/>
    <col min="7427" max="7427" width="9.7109375" style="303" customWidth="1"/>
    <col min="7428" max="7428" width="5.85546875" style="303" bestFit="1" customWidth="1"/>
    <col min="7429" max="7440" width="7.7109375" style="303" customWidth="1"/>
    <col min="7441" max="7441" width="12.7109375" style="303" customWidth="1"/>
    <col min="7442" max="7680" width="9.140625" style="303"/>
    <col min="7681" max="7681" width="4.7109375" style="303" customWidth="1"/>
    <col min="7682" max="7682" width="30.42578125" style="303" customWidth="1"/>
    <col min="7683" max="7683" width="9.7109375" style="303" customWidth="1"/>
    <col min="7684" max="7684" width="5.85546875" style="303" bestFit="1" customWidth="1"/>
    <col min="7685" max="7696" width="7.7109375" style="303" customWidth="1"/>
    <col min="7697" max="7697" width="12.7109375" style="303" customWidth="1"/>
    <col min="7698" max="7936" width="9.140625" style="303"/>
    <col min="7937" max="7937" width="4.7109375" style="303" customWidth="1"/>
    <col min="7938" max="7938" width="30.42578125" style="303" customWidth="1"/>
    <col min="7939" max="7939" width="9.7109375" style="303" customWidth="1"/>
    <col min="7940" max="7940" width="5.85546875" style="303" bestFit="1" customWidth="1"/>
    <col min="7941" max="7952" width="7.7109375" style="303" customWidth="1"/>
    <col min="7953" max="7953" width="12.7109375" style="303" customWidth="1"/>
    <col min="7954" max="8192" width="9.140625" style="303"/>
    <col min="8193" max="8193" width="4.7109375" style="303" customWidth="1"/>
    <col min="8194" max="8194" width="30.42578125" style="303" customWidth="1"/>
    <col min="8195" max="8195" width="9.7109375" style="303" customWidth="1"/>
    <col min="8196" max="8196" width="5.85546875" style="303" bestFit="1" customWidth="1"/>
    <col min="8197" max="8208" width="7.7109375" style="303" customWidth="1"/>
    <col min="8209" max="8209" width="12.7109375" style="303" customWidth="1"/>
    <col min="8210" max="8448" width="9.140625" style="303"/>
    <col min="8449" max="8449" width="4.7109375" style="303" customWidth="1"/>
    <col min="8450" max="8450" width="30.42578125" style="303" customWidth="1"/>
    <col min="8451" max="8451" width="9.7109375" style="303" customWidth="1"/>
    <col min="8452" max="8452" width="5.85546875" style="303" bestFit="1" customWidth="1"/>
    <col min="8453" max="8464" width="7.7109375" style="303" customWidth="1"/>
    <col min="8465" max="8465" width="12.7109375" style="303" customWidth="1"/>
    <col min="8466" max="8704" width="9.140625" style="303"/>
    <col min="8705" max="8705" width="4.7109375" style="303" customWidth="1"/>
    <col min="8706" max="8706" width="30.42578125" style="303" customWidth="1"/>
    <col min="8707" max="8707" width="9.7109375" style="303" customWidth="1"/>
    <col min="8708" max="8708" width="5.85546875" style="303" bestFit="1" customWidth="1"/>
    <col min="8709" max="8720" width="7.7109375" style="303" customWidth="1"/>
    <col min="8721" max="8721" width="12.7109375" style="303" customWidth="1"/>
    <col min="8722" max="8960" width="9.140625" style="303"/>
    <col min="8961" max="8961" width="4.7109375" style="303" customWidth="1"/>
    <col min="8962" max="8962" width="30.42578125" style="303" customWidth="1"/>
    <col min="8963" max="8963" width="9.7109375" style="303" customWidth="1"/>
    <col min="8964" max="8964" width="5.85546875" style="303" bestFit="1" customWidth="1"/>
    <col min="8965" max="8976" width="7.7109375" style="303" customWidth="1"/>
    <col min="8977" max="8977" width="12.7109375" style="303" customWidth="1"/>
    <col min="8978" max="9216" width="9.140625" style="303"/>
    <col min="9217" max="9217" width="4.7109375" style="303" customWidth="1"/>
    <col min="9218" max="9218" width="30.42578125" style="303" customWidth="1"/>
    <col min="9219" max="9219" width="9.7109375" style="303" customWidth="1"/>
    <col min="9220" max="9220" width="5.85546875" style="303" bestFit="1" customWidth="1"/>
    <col min="9221" max="9232" width="7.7109375" style="303" customWidth="1"/>
    <col min="9233" max="9233" width="12.7109375" style="303" customWidth="1"/>
    <col min="9234" max="9472" width="9.140625" style="303"/>
    <col min="9473" max="9473" width="4.7109375" style="303" customWidth="1"/>
    <col min="9474" max="9474" width="30.42578125" style="303" customWidth="1"/>
    <col min="9475" max="9475" width="9.7109375" style="303" customWidth="1"/>
    <col min="9476" max="9476" width="5.85546875" style="303" bestFit="1" customWidth="1"/>
    <col min="9477" max="9488" width="7.7109375" style="303" customWidth="1"/>
    <col min="9489" max="9489" width="12.7109375" style="303" customWidth="1"/>
    <col min="9490" max="9728" width="9.140625" style="303"/>
    <col min="9729" max="9729" width="4.7109375" style="303" customWidth="1"/>
    <col min="9730" max="9730" width="30.42578125" style="303" customWidth="1"/>
    <col min="9731" max="9731" width="9.7109375" style="303" customWidth="1"/>
    <col min="9732" max="9732" width="5.85546875" style="303" bestFit="1" customWidth="1"/>
    <col min="9733" max="9744" width="7.7109375" style="303" customWidth="1"/>
    <col min="9745" max="9745" width="12.7109375" style="303" customWidth="1"/>
    <col min="9746" max="9984" width="9.140625" style="303"/>
    <col min="9985" max="9985" width="4.7109375" style="303" customWidth="1"/>
    <col min="9986" max="9986" width="30.42578125" style="303" customWidth="1"/>
    <col min="9987" max="9987" width="9.7109375" style="303" customWidth="1"/>
    <col min="9988" max="9988" width="5.85546875" style="303" bestFit="1" customWidth="1"/>
    <col min="9989" max="10000" width="7.7109375" style="303" customWidth="1"/>
    <col min="10001" max="10001" width="12.7109375" style="303" customWidth="1"/>
    <col min="10002" max="10240" width="9.140625" style="303"/>
    <col min="10241" max="10241" width="4.7109375" style="303" customWidth="1"/>
    <col min="10242" max="10242" width="30.42578125" style="303" customWidth="1"/>
    <col min="10243" max="10243" width="9.7109375" style="303" customWidth="1"/>
    <col min="10244" max="10244" width="5.85546875" style="303" bestFit="1" customWidth="1"/>
    <col min="10245" max="10256" width="7.7109375" style="303" customWidth="1"/>
    <col min="10257" max="10257" width="12.7109375" style="303" customWidth="1"/>
    <col min="10258" max="10496" width="9.140625" style="303"/>
    <col min="10497" max="10497" width="4.7109375" style="303" customWidth="1"/>
    <col min="10498" max="10498" width="30.42578125" style="303" customWidth="1"/>
    <col min="10499" max="10499" width="9.7109375" style="303" customWidth="1"/>
    <col min="10500" max="10500" width="5.85546875" style="303" bestFit="1" customWidth="1"/>
    <col min="10501" max="10512" width="7.7109375" style="303" customWidth="1"/>
    <col min="10513" max="10513" width="12.7109375" style="303" customWidth="1"/>
    <col min="10514" max="10752" width="9.140625" style="303"/>
    <col min="10753" max="10753" width="4.7109375" style="303" customWidth="1"/>
    <col min="10754" max="10754" width="30.42578125" style="303" customWidth="1"/>
    <col min="10755" max="10755" width="9.7109375" style="303" customWidth="1"/>
    <col min="10756" max="10756" width="5.85546875" style="303" bestFit="1" customWidth="1"/>
    <col min="10757" max="10768" width="7.7109375" style="303" customWidth="1"/>
    <col min="10769" max="10769" width="12.7109375" style="303" customWidth="1"/>
    <col min="10770" max="11008" width="9.140625" style="303"/>
    <col min="11009" max="11009" width="4.7109375" style="303" customWidth="1"/>
    <col min="11010" max="11010" width="30.42578125" style="303" customWidth="1"/>
    <col min="11011" max="11011" width="9.7109375" style="303" customWidth="1"/>
    <col min="11012" max="11012" width="5.85546875" style="303" bestFit="1" customWidth="1"/>
    <col min="11013" max="11024" width="7.7109375" style="303" customWidth="1"/>
    <col min="11025" max="11025" width="12.7109375" style="303" customWidth="1"/>
    <col min="11026" max="11264" width="9.140625" style="303"/>
    <col min="11265" max="11265" width="4.7109375" style="303" customWidth="1"/>
    <col min="11266" max="11266" width="30.42578125" style="303" customWidth="1"/>
    <col min="11267" max="11267" width="9.7109375" style="303" customWidth="1"/>
    <col min="11268" max="11268" width="5.85546875" style="303" bestFit="1" customWidth="1"/>
    <col min="11269" max="11280" width="7.7109375" style="303" customWidth="1"/>
    <col min="11281" max="11281" width="12.7109375" style="303" customWidth="1"/>
    <col min="11282" max="11520" width="9.140625" style="303"/>
    <col min="11521" max="11521" width="4.7109375" style="303" customWidth="1"/>
    <col min="11522" max="11522" width="30.42578125" style="303" customWidth="1"/>
    <col min="11523" max="11523" width="9.7109375" style="303" customWidth="1"/>
    <col min="11524" max="11524" width="5.85546875" style="303" bestFit="1" customWidth="1"/>
    <col min="11525" max="11536" width="7.7109375" style="303" customWidth="1"/>
    <col min="11537" max="11537" width="12.7109375" style="303" customWidth="1"/>
    <col min="11538" max="11776" width="9.140625" style="303"/>
    <col min="11777" max="11777" width="4.7109375" style="303" customWidth="1"/>
    <col min="11778" max="11778" width="30.42578125" style="303" customWidth="1"/>
    <col min="11779" max="11779" width="9.7109375" style="303" customWidth="1"/>
    <col min="11780" max="11780" width="5.85546875" style="303" bestFit="1" customWidth="1"/>
    <col min="11781" max="11792" width="7.7109375" style="303" customWidth="1"/>
    <col min="11793" max="11793" width="12.7109375" style="303" customWidth="1"/>
    <col min="11794" max="12032" width="9.140625" style="303"/>
    <col min="12033" max="12033" width="4.7109375" style="303" customWidth="1"/>
    <col min="12034" max="12034" width="30.42578125" style="303" customWidth="1"/>
    <col min="12035" max="12035" width="9.7109375" style="303" customWidth="1"/>
    <col min="12036" max="12036" width="5.85546875" style="303" bestFit="1" customWidth="1"/>
    <col min="12037" max="12048" width="7.7109375" style="303" customWidth="1"/>
    <col min="12049" max="12049" width="12.7109375" style="303" customWidth="1"/>
    <col min="12050" max="12288" width="9.140625" style="303"/>
    <col min="12289" max="12289" width="4.7109375" style="303" customWidth="1"/>
    <col min="12290" max="12290" width="30.42578125" style="303" customWidth="1"/>
    <col min="12291" max="12291" width="9.7109375" style="303" customWidth="1"/>
    <col min="12292" max="12292" width="5.85546875" style="303" bestFit="1" customWidth="1"/>
    <col min="12293" max="12304" width="7.7109375" style="303" customWidth="1"/>
    <col min="12305" max="12305" width="12.7109375" style="303" customWidth="1"/>
    <col min="12306" max="12544" width="9.140625" style="303"/>
    <col min="12545" max="12545" width="4.7109375" style="303" customWidth="1"/>
    <col min="12546" max="12546" width="30.42578125" style="303" customWidth="1"/>
    <col min="12547" max="12547" width="9.7109375" style="303" customWidth="1"/>
    <col min="12548" max="12548" width="5.85546875" style="303" bestFit="1" customWidth="1"/>
    <col min="12549" max="12560" width="7.7109375" style="303" customWidth="1"/>
    <col min="12561" max="12561" width="12.7109375" style="303" customWidth="1"/>
    <col min="12562" max="12800" width="9.140625" style="303"/>
    <col min="12801" max="12801" width="4.7109375" style="303" customWidth="1"/>
    <col min="12802" max="12802" width="30.42578125" style="303" customWidth="1"/>
    <col min="12803" max="12803" width="9.7109375" style="303" customWidth="1"/>
    <col min="12804" max="12804" width="5.85546875" style="303" bestFit="1" customWidth="1"/>
    <col min="12805" max="12816" width="7.7109375" style="303" customWidth="1"/>
    <col min="12817" max="12817" width="12.7109375" style="303" customWidth="1"/>
    <col min="12818" max="13056" width="9.140625" style="303"/>
    <col min="13057" max="13057" width="4.7109375" style="303" customWidth="1"/>
    <col min="13058" max="13058" width="30.42578125" style="303" customWidth="1"/>
    <col min="13059" max="13059" width="9.7109375" style="303" customWidth="1"/>
    <col min="13060" max="13060" width="5.85546875" style="303" bestFit="1" customWidth="1"/>
    <col min="13061" max="13072" width="7.7109375" style="303" customWidth="1"/>
    <col min="13073" max="13073" width="12.7109375" style="303" customWidth="1"/>
    <col min="13074" max="13312" width="9.140625" style="303"/>
    <col min="13313" max="13313" width="4.7109375" style="303" customWidth="1"/>
    <col min="13314" max="13314" width="30.42578125" style="303" customWidth="1"/>
    <col min="13315" max="13315" width="9.7109375" style="303" customWidth="1"/>
    <col min="13316" max="13316" width="5.85546875" style="303" bestFit="1" customWidth="1"/>
    <col min="13317" max="13328" width="7.7109375" style="303" customWidth="1"/>
    <col min="13329" max="13329" width="12.7109375" style="303" customWidth="1"/>
    <col min="13330" max="13568" width="9.140625" style="303"/>
    <col min="13569" max="13569" width="4.7109375" style="303" customWidth="1"/>
    <col min="13570" max="13570" width="30.42578125" style="303" customWidth="1"/>
    <col min="13571" max="13571" width="9.7109375" style="303" customWidth="1"/>
    <col min="13572" max="13572" width="5.85546875" style="303" bestFit="1" customWidth="1"/>
    <col min="13573" max="13584" width="7.7109375" style="303" customWidth="1"/>
    <col min="13585" max="13585" width="12.7109375" style="303" customWidth="1"/>
    <col min="13586" max="13824" width="9.140625" style="303"/>
    <col min="13825" max="13825" width="4.7109375" style="303" customWidth="1"/>
    <col min="13826" max="13826" width="30.42578125" style="303" customWidth="1"/>
    <col min="13827" max="13827" width="9.7109375" style="303" customWidth="1"/>
    <col min="13828" max="13828" width="5.85546875" style="303" bestFit="1" customWidth="1"/>
    <col min="13829" max="13840" width="7.7109375" style="303" customWidth="1"/>
    <col min="13841" max="13841" width="12.7109375" style="303" customWidth="1"/>
    <col min="13842" max="14080" width="9.140625" style="303"/>
    <col min="14081" max="14081" width="4.7109375" style="303" customWidth="1"/>
    <col min="14082" max="14082" width="30.42578125" style="303" customWidth="1"/>
    <col min="14083" max="14083" width="9.7109375" style="303" customWidth="1"/>
    <col min="14084" max="14084" width="5.85546875" style="303" bestFit="1" customWidth="1"/>
    <col min="14085" max="14096" width="7.7109375" style="303" customWidth="1"/>
    <col min="14097" max="14097" width="12.7109375" style="303" customWidth="1"/>
    <col min="14098" max="14336" width="9.140625" style="303"/>
    <col min="14337" max="14337" width="4.7109375" style="303" customWidth="1"/>
    <col min="14338" max="14338" width="30.42578125" style="303" customWidth="1"/>
    <col min="14339" max="14339" width="9.7109375" style="303" customWidth="1"/>
    <col min="14340" max="14340" width="5.85546875" style="303" bestFit="1" customWidth="1"/>
    <col min="14341" max="14352" width="7.7109375" style="303" customWidth="1"/>
    <col min="14353" max="14353" width="12.7109375" style="303" customWidth="1"/>
    <col min="14354" max="14592" width="9.140625" style="303"/>
    <col min="14593" max="14593" width="4.7109375" style="303" customWidth="1"/>
    <col min="14594" max="14594" width="30.42578125" style="303" customWidth="1"/>
    <col min="14595" max="14595" width="9.7109375" style="303" customWidth="1"/>
    <col min="14596" max="14596" width="5.85546875" style="303" bestFit="1" customWidth="1"/>
    <col min="14597" max="14608" width="7.7109375" style="303" customWidth="1"/>
    <col min="14609" max="14609" width="12.7109375" style="303" customWidth="1"/>
    <col min="14610" max="14848" width="9.140625" style="303"/>
    <col min="14849" max="14849" width="4.7109375" style="303" customWidth="1"/>
    <col min="14850" max="14850" width="30.42578125" style="303" customWidth="1"/>
    <col min="14851" max="14851" width="9.7109375" style="303" customWidth="1"/>
    <col min="14852" max="14852" width="5.85546875" style="303" bestFit="1" customWidth="1"/>
    <col min="14853" max="14864" width="7.7109375" style="303" customWidth="1"/>
    <col min="14865" max="14865" width="12.7109375" style="303" customWidth="1"/>
    <col min="14866" max="15104" width="9.140625" style="303"/>
    <col min="15105" max="15105" width="4.7109375" style="303" customWidth="1"/>
    <col min="15106" max="15106" width="30.42578125" style="303" customWidth="1"/>
    <col min="15107" max="15107" width="9.7109375" style="303" customWidth="1"/>
    <col min="15108" max="15108" width="5.85546875" style="303" bestFit="1" customWidth="1"/>
    <col min="15109" max="15120" width="7.7109375" style="303" customWidth="1"/>
    <col min="15121" max="15121" width="12.7109375" style="303" customWidth="1"/>
    <col min="15122" max="15360" width="9.140625" style="303"/>
    <col min="15361" max="15361" width="4.7109375" style="303" customWidth="1"/>
    <col min="15362" max="15362" width="30.42578125" style="303" customWidth="1"/>
    <col min="15363" max="15363" width="9.7109375" style="303" customWidth="1"/>
    <col min="15364" max="15364" width="5.85546875" style="303" bestFit="1" customWidth="1"/>
    <col min="15365" max="15376" width="7.7109375" style="303" customWidth="1"/>
    <col min="15377" max="15377" width="12.7109375" style="303" customWidth="1"/>
    <col min="15378" max="15616" width="9.140625" style="303"/>
    <col min="15617" max="15617" width="4.7109375" style="303" customWidth="1"/>
    <col min="15618" max="15618" width="30.42578125" style="303" customWidth="1"/>
    <col min="15619" max="15619" width="9.7109375" style="303" customWidth="1"/>
    <col min="15620" max="15620" width="5.85546875" style="303" bestFit="1" customWidth="1"/>
    <col min="15621" max="15632" width="7.7109375" style="303" customWidth="1"/>
    <col min="15633" max="15633" width="12.7109375" style="303" customWidth="1"/>
    <col min="15634" max="15872" width="9.140625" style="303"/>
    <col min="15873" max="15873" width="4.7109375" style="303" customWidth="1"/>
    <col min="15874" max="15874" width="30.42578125" style="303" customWidth="1"/>
    <col min="15875" max="15875" width="9.7109375" style="303" customWidth="1"/>
    <col min="15876" max="15876" width="5.85546875" style="303" bestFit="1" customWidth="1"/>
    <col min="15877" max="15888" width="7.7109375" style="303" customWidth="1"/>
    <col min="15889" max="15889" width="12.7109375" style="303" customWidth="1"/>
    <col min="15890" max="16128" width="9.140625" style="303"/>
    <col min="16129" max="16129" width="4.7109375" style="303" customWidth="1"/>
    <col min="16130" max="16130" width="30.42578125" style="303" customWidth="1"/>
    <col min="16131" max="16131" width="9.7109375" style="303" customWidth="1"/>
    <col min="16132" max="16132" width="5.85546875" style="303" bestFit="1" customWidth="1"/>
    <col min="16133" max="16144" width="7.7109375" style="303" customWidth="1"/>
    <col min="16145" max="16145" width="12.7109375" style="303" customWidth="1"/>
    <col min="16146" max="16384" width="9.140625" style="303"/>
  </cols>
  <sheetData>
    <row r="1" spans="1:17" ht="12.75" customHeight="1" x14ac:dyDescent="0.2">
      <c r="A1" s="695" t="s">
        <v>235</v>
      </c>
      <c r="B1" s="696"/>
      <c r="C1" s="696"/>
      <c r="D1" s="696"/>
      <c r="E1" s="696"/>
      <c r="F1" s="696"/>
      <c r="G1" s="696"/>
      <c r="H1" s="696"/>
      <c r="I1" s="696"/>
      <c r="J1" s="696"/>
      <c r="K1" s="696"/>
      <c r="L1" s="696"/>
      <c r="M1" s="696"/>
      <c r="N1" s="696"/>
      <c r="O1" s="696"/>
      <c r="P1" s="696"/>
      <c r="Q1" s="697"/>
    </row>
    <row r="2" spans="1:17" ht="12.75" customHeight="1" x14ac:dyDescent="0.2">
      <c r="A2" s="698"/>
      <c r="B2" s="699"/>
      <c r="C2" s="699"/>
      <c r="D2" s="699"/>
      <c r="E2" s="699"/>
      <c r="F2" s="699"/>
      <c r="G2" s="699"/>
      <c r="H2" s="699"/>
      <c r="I2" s="699"/>
      <c r="J2" s="699"/>
      <c r="K2" s="699"/>
      <c r="L2" s="699"/>
      <c r="M2" s="699"/>
      <c r="N2" s="699"/>
      <c r="O2" s="699"/>
      <c r="P2" s="699"/>
      <c r="Q2" s="700"/>
    </row>
    <row r="3" spans="1:17" ht="12.75" customHeight="1" x14ac:dyDescent="0.2">
      <c r="A3" s="698"/>
      <c r="B3" s="699"/>
      <c r="C3" s="699"/>
      <c r="D3" s="699"/>
      <c r="E3" s="699"/>
      <c r="F3" s="699"/>
      <c r="G3" s="699"/>
      <c r="H3" s="699"/>
      <c r="I3" s="699"/>
      <c r="J3" s="699"/>
      <c r="K3" s="699"/>
      <c r="L3" s="699"/>
      <c r="M3" s="699"/>
      <c r="N3" s="699"/>
      <c r="O3" s="699"/>
      <c r="P3" s="699"/>
      <c r="Q3" s="700"/>
    </row>
    <row r="4" spans="1:17" ht="12.75" customHeight="1" x14ac:dyDescent="0.2">
      <c r="A4" s="698"/>
      <c r="B4" s="699"/>
      <c r="C4" s="699"/>
      <c r="D4" s="699"/>
      <c r="E4" s="699"/>
      <c r="F4" s="699"/>
      <c r="G4" s="699"/>
      <c r="H4" s="699"/>
      <c r="I4" s="699"/>
      <c r="J4" s="699"/>
      <c r="K4" s="699"/>
      <c r="L4" s="699"/>
      <c r="M4" s="699"/>
      <c r="N4" s="699"/>
      <c r="O4" s="699"/>
      <c r="P4" s="699"/>
      <c r="Q4" s="700"/>
    </row>
    <row r="5" spans="1:17" ht="12.75" customHeight="1" x14ac:dyDescent="0.2">
      <c r="A5" s="698"/>
      <c r="B5" s="699"/>
      <c r="C5" s="699"/>
      <c r="D5" s="699"/>
      <c r="E5" s="699"/>
      <c r="F5" s="699"/>
      <c r="G5" s="699"/>
      <c r="H5" s="699"/>
      <c r="I5" s="699"/>
      <c r="J5" s="699"/>
      <c r="K5" s="699"/>
      <c r="L5" s="699"/>
      <c r="M5" s="699"/>
      <c r="N5" s="699"/>
      <c r="O5" s="699"/>
      <c r="P5" s="699"/>
      <c r="Q5" s="700"/>
    </row>
    <row r="6" spans="1:17" ht="13.5" customHeight="1" thickBot="1" x14ac:dyDescent="0.25">
      <c r="A6" s="701"/>
      <c r="B6" s="702"/>
      <c r="C6" s="702"/>
      <c r="D6" s="702"/>
      <c r="E6" s="702"/>
      <c r="F6" s="702"/>
      <c r="G6" s="702"/>
      <c r="H6" s="702"/>
      <c r="I6" s="702"/>
      <c r="J6" s="702"/>
      <c r="K6" s="702"/>
      <c r="L6" s="702"/>
      <c r="M6" s="702"/>
      <c r="N6" s="702"/>
      <c r="O6" s="702"/>
      <c r="P6" s="702"/>
      <c r="Q6" s="703"/>
    </row>
    <row r="7" spans="1:17" ht="13.5" customHeight="1" x14ac:dyDescent="0.2">
      <c r="A7" s="704" t="s">
        <v>236</v>
      </c>
      <c r="B7" s="705"/>
      <c r="C7" s="705"/>
      <c r="D7" s="706"/>
      <c r="E7" s="710" t="str">
        <f>[1]PLANILHA!B4</f>
        <v>RECAPEAMENTO DE TRECHO ASFÁLTICO AVENIDA TUFFY DAVID</v>
      </c>
      <c r="F7" s="711"/>
      <c r="G7" s="711"/>
      <c r="H7" s="711"/>
      <c r="I7" s="711"/>
      <c r="J7" s="711"/>
      <c r="K7" s="711"/>
      <c r="L7" s="711"/>
      <c r="M7" s="711"/>
      <c r="N7" s="711"/>
      <c r="O7" s="711"/>
      <c r="P7" s="712"/>
      <c r="Q7" s="435" t="s">
        <v>308</v>
      </c>
    </row>
    <row r="8" spans="1:17" ht="13.5" customHeight="1" thickBot="1" x14ac:dyDescent="0.25">
      <c r="A8" s="707"/>
      <c r="B8" s="708"/>
      <c r="C8" s="708"/>
      <c r="D8" s="709"/>
      <c r="E8" s="713" t="str">
        <f>[1]PLANILHA!B5</f>
        <v>SEDE DE VARGEM ALTA</v>
      </c>
      <c r="F8" s="714"/>
      <c r="G8" s="714"/>
      <c r="H8" s="714"/>
      <c r="I8" s="714"/>
      <c r="J8" s="714"/>
      <c r="K8" s="714"/>
      <c r="L8" s="714"/>
      <c r="M8" s="714"/>
      <c r="N8" s="714"/>
      <c r="O8" s="714"/>
      <c r="P8" s="715"/>
      <c r="Q8" s="304"/>
    </row>
    <row r="9" spans="1:17" x14ac:dyDescent="0.2">
      <c r="A9" s="716" t="s">
        <v>212</v>
      </c>
      <c r="B9" s="718" t="s">
        <v>237</v>
      </c>
      <c r="C9" s="718" t="s">
        <v>238</v>
      </c>
      <c r="D9" s="720" t="s">
        <v>239</v>
      </c>
      <c r="E9" s="692"/>
      <c r="F9" s="692"/>
      <c r="G9" s="692"/>
      <c r="H9" s="692"/>
      <c r="I9" s="692"/>
      <c r="J9" s="692"/>
      <c r="K9" s="305"/>
      <c r="L9" s="306"/>
      <c r="M9" s="305"/>
      <c r="N9" s="306"/>
      <c r="O9" s="305"/>
      <c r="P9" s="307"/>
      <c r="Q9" s="308" t="s">
        <v>240</v>
      </c>
    </row>
    <row r="10" spans="1:17" ht="13.5" thickBot="1" x14ac:dyDescent="0.25">
      <c r="A10" s="717"/>
      <c r="B10" s="719"/>
      <c r="C10" s="719"/>
      <c r="D10" s="721"/>
      <c r="E10" s="309" t="s">
        <v>241</v>
      </c>
      <c r="F10" s="309" t="s">
        <v>242</v>
      </c>
      <c r="G10" s="309" t="s">
        <v>243</v>
      </c>
      <c r="H10" s="309" t="s">
        <v>244</v>
      </c>
      <c r="I10" s="309" t="s">
        <v>245</v>
      </c>
      <c r="J10" s="309" t="s">
        <v>246</v>
      </c>
      <c r="K10" s="309" t="s">
        <v>247</v>
      </c>
      <c r="L10" s="309" t="s">
        <v>248</v>
      </c>
      <c r="M10" s="309" t="s">
        <v>249</v>
      </c>
      <c r="N10" s="309" t="s">
        <v>250</v>
      </c>
      <c r="O10" s="309" t="s">
        <v>251</v>
      </c>
      <c r="P10" s="309" t="s">
        <v>252</v>
      </c>
      <c r="Q10" s="310" t="s">
        <v>237</v>
      </c>
    </row>
    <row r="11" spans="1:17" s="319" customFormat="1" ht="12.75" customHeight="1" x14ac:dyDescent="0.15">
      <c r="A11" s="311">
        <v>1</v>
      </c>
      <c r="B11" s="312" t="str">
        <f>[2]PLANILHA!C10</f>
        <v>INSTALAÇÃO DO CANTEIRO DE OBRAS</v>
      </c>
      <c r="C11" s="313">
        <f>PLANILHA!G13</f>
        <v>22422.400000000005</v>
      </c>
      <c r="D11" s="314">
        <f>C11/C17</f>
        <v>2.3099326660350479E-2</v>
      </c>
      <c r="E11" s="315">
        <f>C11/1</f>
        <v>22422.400000000005</v>
      </c>
      <c r="F11" s="316"/>
      <c r="G11" s="316"/>
      <c r="H11" s="316"/>
      <c r="I11" s="316"/>
      <c r="J11" s="317"/>
      <c r="K11" s="316"/>
      <c r="L11" s="316"/>
      <c r="M11" s="316"/>
      <c r="N11" s="316"/>
      <c r="O11" s="316"/>
      <c r="P11" s="316"/>
      <c r="Q11" s="318">
        <f>SUM(E11:J11)</f>
        <v>22422.400000000005</v>
      </c>
    </row>
    <row r="12" spans="1:17" x14ac:dyDescent="0.2">
      <c r="A12" s="320">
        <v>2</v>
      </c>
      <c r="B12" s="321" t="str">
        <f>[2]PLANILHA!C17</f>
        <v>ADMINISTRAÇÃO LOCAL</v>
      </c>
      <c r="C12" s="322">
        <f>PLANILHA!G16</f>
        <v>44357.897269527268</v>
      </c>
      <c r="D12" s="323">
        <f>C12/C17</f>
        <v>4.5697051118304854E-2</v>
      </c>
      <c r="E12" s="324">
        <f>$C12/12</f>
        <v>3696.4914391272723</v>
      </c>
      <c r="F12" s="324">
        <f t="shared" ref="F12:P12" si="0">$C12/12</f>
        <v>3696.4914391272723</v>
      </c>
      <c r="G12" s="324">
        <f t="shared" si="0"/>
        <v>3696.4914391272723</v>
      </c>
      <c r="H12" s="324">
        <f t="shared" si="0"/>
        <v>3696.4914391272723</v>
      </c>
      <c r="I12" s="324">
        <f t="shared" si="0"/>
        <v>3696.4914391272723</v>
      </c>
      <c r="J12" s="325">
        <f t="shared" si="0"/>
        <v>3696.4914391272723</v>
      </c>
      <c r="K12" s="324">
        <f t="shared" si="0"/>
        <v>3696.4914391272723</v>
      </c>
      <c r="L12" s="324">
        <f t="shared" si="0"/>
        <v>3696.4914391272723</v>
      </c>
      <c r="M12" s="324">
        <f t="shared" si="0"/>
        <v>3696.4914391272723</v>
      </c>
      <c r="N12" s="324">
        <f t="shared" si="0"/>
        <v>3696.4914391272723</v>
      </c>
      <c r="O12" s="324">
        <f t="shared" si="0"/>
        <v>3696.4914391272723</v>
      </c>
      <c r="P12" s="324">
        <f t="shared" si="0"/>
        <v>3696.4914391272723</v>
      </c>
      <c r="Q12" s="326">
        <f>SUM(E12:P12)</f>
        <v>44357.897269527282</v>
      </c>
    </row>
    <row r="13" spans="1:17" x14ac:dyDescent="0.2">
      <c r="A13" s="320">
        <v>3</v>
      </c>
      <c r="B13" s="321" t="str">
        <f>[2]PLANILHA!C20</f>
        <v>REDE DE DRENAGEM</v>
      </c>
      <c r="C13" s="322">
        <f>PLANILHA!G24</f>
        <v>93000.958500000008</v>
      </c>
      <c r="D13" s="323">
        <f>C13/C17</f>
        <v>9.5808634228146769E-2</v>
      </c>
      <c r="E13" s="324">
        <f>$C13/1</f>
        <v>93000.958500000008</v>
      </c>
      <c r="G13" s="324"/>
      <c r="H13" s="324"/>
      <c r="I13" s="324"/>
      <c r="J13" s="327"/>
      <c r="K13" s="328"/>
      <c r="L13" s="328"/>
      <c r="M13" s="328"/>
      <c r="N13" s="328"/>
      <c r="O13" s="328"/>
      <c r="P13" s="328"/>
      <c r="Q13" s="326">
        <f>SUM(E13:J13)</f>
        <v>93000.958500000008</v>
      </c>
    </row>
    <row r="14" spans="1:17" x14ac:dyDescent="0.2">
      <c r="A14" s="320">
        <v>4</v>
      </c>
      <c r="B14" s="321" t="str">
        <f>[2]PLANILHA!C36</f>
        <v>PAVIMENTAÇÃO</v>
      </c>
      <c r="C14" s="322">
        <f>PLANILHA!G31</f>
        <v>649858.54419000004</v>
      </c>
      <c r="D14" s="323">
        <f>C14/C17</f>
        <v>0.66947761146285034</v>
      </c>
      <c r="E14" s="324">
        <f>$C14/12</f>
        <v>54154.878682500006</v>
      </c>
      <c r="F14" s="324">
        <f t="shared" ref="F14:P14" si="1">$C14/12</f>
        <v>54154.878682500006</v>
      </c>
      <c r="G14" s="324">
        <f t="shared" si="1"/>
        <v>54154.878682500006</v>
      </c>
      <c r="H14" s="324">
        <f t="shared" si="1"/>
        <v>54154.878682500006</v>
      </c>
      <c r="I14" s="324">
        <f t="shared" si="1"/>
        <v>54154.878682500006</v>
      </c>
      <c r="J14" s="325">
        <f t="shared" si="1"/>
        <v>54154.878682500006</v>
      </c>
      <c r="K14" s="324">
        <f t="shared" si="1"/>
        <v>54154.878682500006</v>
      </c>
      <c r="L14" s="324">
        <f t="shared" si="1"/>
        <v>54154.878682500006</v>
      </c>
      <c r="M14" s="324">
        <f t="shared" si="1"/>
        <v>54154.878682500006</v>
      </c>
      <c r="N14" s="324">
        <f t="shared" si="1"/>
        <v>54154.878682500006</v>
      </c>
      <c r="O14" s="324">
        <f t="shared" si="1"/>
        <v>54154.878682500006</v>
      </c>
      <c r="P14" s="324">
        <f t="shared" si="1"/>
        <v>54154.878682500006</v>
      </c>
      <c r="Q14" s="326">
        <f>SUM(E14:P14)</f>
        <v>649858.54418999993</v>
      </c>
    </row>
    <row r="15" spans="1:17" x14ac:dyDescent="0.2">
      <c r="A15" s="320">
        <v>5</v>
      </c>
      <c r="B15" s="321" t="str">
        <f>[1]PLANILHA!C32</f>
        <v>SINALIZAÇÃO/ CALÇADAS E RAMPAS</v>
      </c>
      <c r="C15" s="322">
        <f>PLANILHA!G36</f>
        <v>161055.16140000001</v>
      </c>
      <c r="D15" s="323">
        <f>C15/C17</f>
        <v>0.16591737653034772</v>
      </c>
      <c r="E15" s="329"/>
      <c r="F15" s="324"/>
      <c r="G15" s="324"/>
      <c r="H15" s="324"/>
      <c r="I15" s="324"/>
      <c r="J15" s="325"/>
      <c r="K15" s="324"/>
      <c r="L15" s="324"/>
      <c r="M15" s="324"/>
      <c r="N15" s="324"/>
      <c r="O15" s="324"/>
      <c r="P15" s="324">
        <f>C15/1</f>
        <v>161055.16140000001</v>
      </c>
      <c r="Q15" s="326">
        <f>SUM(E15:P15)</f>
        <v>161055.16140000001</v>
      </c>
    </row>
    <row r="16" spans="1:17" ht="13.5" thickBot="1" x14ac:dyDescent="0.25">
      <c r="A16" s="689" t="s">
        <v>253</v>
      </c>
      <c r="B16" s="690"/>
      <c r="C16" s="330">
        <f>SUM(C11:C15)</f>
        <v>970694.96135952731</v>
      </c>
      <c r="D16" s="331">
        <f>SUM(D11:D15)</f>
        <v>1.0000000000000002</v>
      </c>
      <c r="E16" s="332"/>
      <c r="F16" s="333"/>
      <c r="G16" s="333"/>
      <c r="H16" s="333"/>
      <c r="I16" s="333"/>
      <c r="J16" s="333"/>
      <c r="K16" s="333"/>
      <c r="L16" s="333"/>
      <c r="M16" s="333"/>
      <c r="N16" s="333"/>
      <c r="O16" s="333"/>
      <c r="P16" s="333"/>
      <c r="Q16" s="436">
        <f>SUM(Q11:Q15)</f>
        <v>970694.96135952719</v>
      </c>
    </row>
    <row r="17" spans="1:17" x14ac:dyDescent="0.2">
      <c r="A17" s="691" t="s">
        <v>254</v>
      </c>
      <c r="B17" s="692"/>
      <c r="C17" s="334">
        <f>Q16</f>
        <v>970694.96135952719</v>
      </c>
      <c r="D17" s="335">
        <f>D16</f>
        <v>1.0000000000000002</v>
      </c>
      <c r="E17" s="336">
        <f t="shared" ref="E17:P17" si="2">SUM(E11:E16)</f>
        <v>173274.72862162729</v>
      </c>
      <c r="F17" s="336">
        <f t="shared" si="2"/>
        <v>57851.370121627275</v>
      </c>
      <c r="G17" s="336">
        <f t="shared" si="2"/>
        <v>57851.370121627275</v>
      </c>
      <c r="H17" s="336">
        <f t="shared" si="2"/>
        <v>57851.370121627275</v>
      </c>
      <c r="I17" s="336">
        <f t="shared" si="2"/>
        <v>57851.370121627275</v>
      </c>
      <c r="J17" s="336">
        <f t="shared" si="2"/>
        <v>57851.370121627275</v>
      </c>
      <c r="K17" s="336">
        <f t="shared" si="2"/>
        <v>57851.370121627275</v>
      </c>
      <c r="L17" s="336">
        <f t="shared" si="2"/>
        <v>57851.370121627275</v>
      </c>
      <c r="M17" s="336">
        <f t="shared" si="2"/>
        <v>57851.370121627275</v>
      </c>
      <c r="N17" s="336">
        <f t="shared" si="2"/>
        <v>57851.370121627275</v>
      </c>
      <c r="O17" s="336">
        <f t="shared" si="2"/>
        <v>57851.370121627275</v>
      </c>
      <c r="P17" s="336">
        <f t="shared" si="2"/>
        <v>218906.53152162727</v>
      </c>
      <c r="Q17" s="337"/>
    </row>
    <row r="18" spans="1:17" ht="13.5" thickBot="1" x14ac:dyDescent="0.25">
      <c r="A18" s="693" t="s">
        <v>255</v>
      </c>
      <c r="B18" s="694"/>
      <c r="C18" s="338">
        <f>J18</f>
        <v>462531.57922976371</v>
      </c>
      <c r="D18" s="339">
        <f>J18/C17</f>
        <v>0.47649529217907488</v>
      </c>
      <c r="E18" s="340">
        <f>E17</f>
        <v>173274.72862162729</v>
      </c>
      <c r="F18" s="340">
        <f>E18+F17</f>
        <v>231126.09874325455</v>
      </c>
      <c r="G18" s="340">
        <f t="shared" ref="G18:J18" si="3">F18+G17</f>
        <v>288977.46886488184</v>
      </c>
      <c r="H18" s="340">
        <f t="shared" si="3"/>
        <v>346828.83898650913</v>
      </c>
      <c r="I18" s="340">
        <f t="shared" si="3"/>
        <v>404680.20910813642</v>
      </c>
      <c r="J18" s="341">
        <f t="shared" si="3"/>
        <v>462531.57922976371</v>
      </c>
      <c r="K18" s="341">
        <f t="shared" ref="K18" si="4">J18+K17</f>
        <v>520382.949351391</v>
      </c>
      <c r="L18" s="341">
        <f t="shared" ref="L18" si="5">K18+L17</f>
        <v>578234.31947301829</v>
      </c>
      <c r="M18" s="341">
        <f t="shared" ref="M18" si="6">L18+M17</f>
        <v>636085.68959464552</v>
      </c>
      <c r="N18" s="341">
        <f t="shared" ref="N18" si="7">M18+N17</f>
        <v>693937.05971627275</v>
      </c>
      <c r="O18" s="341">
        <f t="shared" ref="O18" si="8">N18+O17</f>
        <v>751788.42983789998</v>
      </c>
      <c r="P18" s="341">
        <f t="shared" ref="P18" si="9">O18+P17</f>
        <v>970694.96135952719</v>
      </c>
      <c r="Q18" s="342"/>
    </row>
    <row r="19" spans="1:17" ht="12.75" customHeight="1" x14ac:dyDescent="0.2">
      <c r="A19" s="671" t="s">
        <v>256</v>
      </c>
      <c r="B19" s="672"/>
      <c r="C19" s="672"/>
      <c r="D19" s="673"/>
      <c r="E19" s="674" t="str">
        <f>[1]PLANILHA!A40</f>
        <v>Vargem Alta / ES, 25 de julho de 2019</v>
      </c>
      <c r="F19" s="675"/>
      <c r="G19" s="675"/>
      <c r="H19" s="676"/>
      <c r="I19" s="680" t="s">
        <v>257</v>
      </c>
      <c r="J19" s="681"/>
      <c r="K19" s="681"/>
      <c r="L19" s="681"/>
      <c r="M19" s="681"/>
      <c r="N19" s="681"/>
      <c r="O19" s="681"/>
      <c r="P19" s="681"/>
      <c r="Q19" s="682"/>
    </row>
    <row r="20" spans="1:17" ht="52.5" customHeight="1" thickBot="1" x14ac:dyDescent="0.25">
      <c r="A20" s="683" t="s">
        <v>258</v>
      </c>
      <c r="B20" s="684"/>
      <c r="C20" s="684"/>
      <c r="D20" s="685"/>
      <c r="E20" s="677"/>
      <c r="F20" s="678"/>
      <c r="G20" s="678"/>
      <c r="H20" s="679"/>
      <c r="I20" s="686" t="s">
        <v>259</v>
      </c>
      <c r="J20" s="687"/>
      <c r="K20" s="687"/>
      <c r="L20" s="687"/>
      <c r="M20" s="687"/>
      <c r="N20" s="687"/>
      <c r="O20" s="687"/>
      <c r="P20" s="687"/>
      <c r="Q20" s="688"/>
    </row>
    <row r="21" spans="1:17" x14ac:dyDescent="0.2">
      <c r="A21" s="343"/>
      <c r="B21" s="344"/>
      <c r="C21" s="344"/>
      <c r="D21" s="344"/>
      <c r="E21" s="345"/>
      <c r="F21" s="345"/>
      <c r="G21" s="345"/>
      <c r="H21" s="345"/>
      <c r="I21" s="345"/>
      <c r="J21" s="345"/>
      <c r="K21" s="345"/>
      <c r="L21" s="345"/>
      <c r="M21" s="345"/>
      <c r="N21" s="345"/>
      <c r="O21" s="345"/>
      <c r="P21" s="345"/>
      <c r="Q21" s="345"/>
    </row>
    <row r="23" spans="1:17" x14ac:dyDescent="0.2">
      <c r="E23" s="346"/>
      <c r="F23" s="346"/>
      <c r="G23" s="346"/>
      <c r="H23" s="346"/>
      <c r="I23" s="346"/>
      <c r="J23" s="346"/>
      <c r="K23" s="346"/>
      <c r="L23" s="346"/>
      <c r="M23" s="346"/>
      <c r="N23" s="346"/>
      <c r="O23" s="346"/>
      <c r="P23" s="346"/>
    </row>
  </sheetData>
  <mergeCells count="17">
    <mergeCell ref="A16:B16"/>
    <mergeCell ref="A17:B17"/>
    <mergeCell ref="A18:B18"/>
    <mergeCell ref="A1:Q6"/>
    <mergeCell ref="A7:D8"/>
    <mergeCell ref="E7:P7"/>
    <mergeCell ref="E8:P8"/>
    <mergeCell ref="A9:A10"/>
    <mergeCell ref="B9:B10"/>
    <mergeCell ref="C9:C10"/>
    <mergeCell ref="D9:D10"/>
    <mergeCell ref="E9:J9"/>
    <mergeCell ref="A19:D19"/>
    <mergeCell ref="E19:H20"/>
    <mergeCell ref="I19:Q19"/>
    <mergeCell ref="A20:D20"/>
    <mergeCell ref="I20:Q20"/>
  </mergeCells>
  <pageMargins left="0.511811024" right="0.511811024" top="0.78740157499999996" bottom="0.78740157499999996" header="0.31496062000000002" footer="0.31496062000000002"/>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6"/>
  <sheetViews>
    <sheetView showGridLines="0" view="pageBreakPreview" zoomScaleNormal="115" zoomScaleSheetLayoutView="100" workbookViewId="0">
      <selection activeCell="F20" sqref="F20"/>
    </sheetView>
  </sheetViews>
  <sheetFormatPr defaultRowHeight="12.75" x14ac:dyDescent="0.2"/>
  <cols>
    <col min="1" max="1" width="11" style="362" bestFit="1" customWidth="1"/>
    <col min="2" max="2" width="47" style="362" customWidth="1"/>
    <col min="3" max="3" width="13.7109375" style="374" customWidth="1"/>
    <col min="4" max="4" width="25" style="368" customWidth="1"/>
    <col min="5" max="5" width="11" style="362" bestFit="1" customWidth="1"/>
    <col min="6" max="6" width="34.42578125" style="362" customWidth="1"/>
    <col min="7" max="256" width="9.140625" style="362"/>
    <col min="257" max="257" width="11" style="362" bestFit="1" customWidth="1"/>
    <col min="258" max="258" width="40.42578125" style="362" customWidth="1"/>
    <col min="259" max="259" width="11.7109375" style="362" customWidth="1"/>
    <col min="260" max="260" width="3.140625" style="362" bestFit="1" customWidth="1"/>
    <col min="261" max="261" width="11" style="362" bestFit="1" customWidth="1"/>
    <col min="262" max="262" width="34.42578125" style="362" customWidth="1"/>
    <col min="263" max="512" width="9.140625" style="362"/>
    <col min="513" max="513" width="11" style="362" bestFit="1" customWidth="1"/>
    <col min="514" max="514" width="40.42578125" style="362" customWidth="1"/>
    <col min="515" max="515" width="11.7109375" style="362" customWidth="1"/>
    <col min="516" max="516" width="3.140625" style="362" bestFit="1" customWidth="1"/>
    <col min="517" max="517" width="11" style="362" bestFit="1" customWidth="1"/>
    <col min="518" max="518" width="34.42578125" style="362" customWidth="1"/>
    <col min="519" max="768" width="9.140625" style="362"/>
    <col min="769" max="769" width="11" style="362" bestFit="1" customWidth="1"/>
    <col min="770" max="770" width="40.42578125" style="362" customWidth="1"/>
    <col min="771" max="771" width="11.7109375" style="362" customWidth="1"/>
    <col min="772" max="772" width="3.140625" style="362" bestFit="1" customWidth="1"/>
    <col min="773" max="773" width="11" style="362" bestFit="1" customWidth="1"/>
    <col min="774" max="774" width="34.42578125" style="362" customWidth="1"/>
    <col min="775" max="1024" width="9.140625" style="362"/>
    <col min="1025" max="1025" width="11" style="362" bestFit="1" customWidth="1"/>
    <col min="1026" max="1026" width="40.42578125" style="362" customWidth="1"/>
    <col min="1027" max="1027" width="11.7109375" style="362" customWidth="1"/>
    <col min="1028" max="1028" width="3.140625" style="362" bestFit="1" customWidth="1"/>
    <col min="1029" max="1029" width="11" style="362" bestFit="1" customWidth="1"/>
    <col min="1030" max="1030" width="34.42578125" style="362" customWidth="1"/>
    <col min="1031" max="1280" width="9.140625" style="362"/>
    <col min="1281" max="1281" width="11" style="362" bestFit="1" customWidth="1"/>
    <col min="1282" max="1282" width="40.42578125" style="362" customWidth="1"/>
    <col min="1283" max="1283" width="11.7109375" style="362" customWidth="1"/>
    <col min="1284" max="1284" width="3.140625" style="362" bestFit="1" customWidth="1"/>
    <col min="1285" max="1285" width="11" style="362" bestFit="1" customWidth="1"/>
    <col min="1286" max="1286" width="34.42578125" style="362" customWidth="1"/>
    <col min="1287" max="1536" width="9.140625" style="362"/>
    <col min="1537" max="1537" width="11" style="362" bestFit="1" customWidth="1"/>
    <col min="1538" max="1538" width="40.42578125" style="362" customWidth="1"/>
    <col min="1539" max="1539" width="11.7109375" style="362" customWidth="1"/>
    <col min="1540" max="1540" width="3.140625" style="362" bestFit="1" customWidth="1"/>
    <col min="1541" max="1541" width="11" style="362" bestFit="1" customWidth="1"/>
    <col min="1542" max="1542" width="34.42578125" style="362" customWidth="1"/>
    <col min="1543" max="1792" width="9.140625" style="362"/>
    <col min="1793" max="1793" width="11" style="362" bestFit="1" customWidth="1"/>
    <col min="1794" max="1794" width="40.42578125" style="362" customWidth="1"/>
    <col min="1795" max="1795" width="11.7109375" style="362" customWidth="1"/>
    <col min="1796" max="1796" width="3.140625" style="362" bestFit="1" customWidth="1"/>
    <col min="1797" max="1797" width="11" style="362" bestFit="1" customWidth="1"/>
    <col min="1798" max="1798" width="34.42578125" style="362" customWidth="1"/>
    <col min="1799" max="2048" width="9.140625" style="362"/>
    <col min="2049" max="2049" width="11" style="362" bestFit="1" customWidth="1"/>
    <col min="2050" max="2050" width="40.42578125" style="362" customWidth="1"/>
    <col min="2051" max="2051" width="11.7109375" style="362" customWidth="1"/>
    <col min="2052" max="2052" width="3.140625" style="362" bestFit="1" customWidth="1"/>
    <col min="2053" max="2053" width="11" style="362" bestFit="1" customWidth="1"/>
    <col min="2054" max="2054" width="34.42578125" style="362" customWidth="1"/>
    <col min="2055" max="2304" width="9.140625" style="362"/>
    <col min="2305" max="2305" width="11" style="362" bestFit="1" customWidth="1"/>
    <col min="2306" max="2306" width="40.42578125" style="362" customWidth="1"/>
    <col min="2307" max="2307" width="11.7109375" style="362" customWidth="1"/>
    <col min="2308" max="2308" width="3.140625" style="362" bestFit="1" customWidth="1"/>
    <col min="2309" max="2309" width="11" style="362" bestFit="1" customWidth="1"/>
    <col min="2310" max="2310" width="34.42578125" style="362" customWidth="1"/>
    <col min="2311" max="2560" width="9.140625" style="362"/>
    <col min="2561" max="2561" width="11" style="362" bestFit="1" customWidth="1"/>
    <col min="2562" max="2562" width="40.42578125" style="362" customWidth="1"/>
    <col min="2563" max="2563" width="11.7109375" style="362" customWidth="1"/>
    <col min="2564" max="2564" width="3.140625" style="362" bestFit="1" customWidth="1"/>
    <col min="2565" max="2565" width="11" style="362" bestFit="1" customWidth="1"/>
    <col min="2566" max="2566" width="34.42578125" style="362" customWidth="1"/>
    <col min="2567" max="2816" width="9.140625" style="362"/>
    <col min="2817" max="2817" width="11" style="362" bestFit="1" customWidth="1"/>
    <col min="2818" max="2818" width="40.42578125" style="362" customWidth="1"/>
    <col min="2819" max="2819" width="11.7109375" style="362" customWidth="1"/>
    <col min="2820" max="2820" width="3.140625" style="362" bestFit="1" customWidth="1"/>
    <col min="2821" max="2821" width="11" style="362" bestFit="1" customWidth="1"/>
    <col min="2822" max="2822" width="34.42578125" style="362" customWidth="1"/>
    <col min="2823" max="3072" width="9.140625" style="362"/>
    <col min="3073" max="3073" width="11" style="362" bestFit="1" customWidth="1"/>
    <col min="3074" max="3074" width="40.42578125" style="362" customWidth="1"/>
    <col min="3075" max="3075" width="11.7109375" style="362" customWidth="1"/>
    <col min="3076" max="3076" width="3.140625" style="362" bestFit="1" customWidth="1"/>
    <col min="3077" max="3077" width="11" style="362" bestFit="1" customWidth="1"/>
    <col min="3078" max="3078" width="34.42578125" style="362" customWidth="1"/>
    <col min="3079" max="3328" width="9.140625" style="362"/>
    <col min="3329" max="3329" width="11" style="362" bestFit="1" customWidth="1"/>
    <col min="3330" max="3330" width="40.42578125" style="362" customWidth="1"/>
    <col min="3331" max="3331" width="11.7109375" style="362" customWidth="1"/>
    <col min="3332" max="3332" width="3.140625" style="362" bestFit="1" customWidth="1"/>
    <col min="3333" max="3333" width="11" style="362" bestFit="1" customWidth="1"/>
    <col min="3334" max="3334" width="34.42578125" style="362" customWidth="1"/>
    <col min="3335" max="3584" width="9.140625" style="362"/>
    <col min="3585" max="3585" width="11" style="362" bestFit="1" customWidth="1"/>
    <col min="3586" max="3586" width="40.42578125" style="362" customWidth="1"/>
    <col min="3587" max="3587" width="11.7109375" style="362" customWidth="1"/>
    <col min="3588" max="3588" width="3.140625" style="362" bestFit="1" customWidth="1"/>
    <col min="3589" max="3589" width="11" style="362" bestFit="1" customWidth="1"/>
    <col min="3590" max="3590" width="34.42578125" style="362" customWidth="1"/>
    <col min="3591" max="3840" width="9.140625" style="362"/>
    <col min="3841" max="3841" width="11" style="362" bestFit="1" customWidth="1"/>
    <col min="3842" max="3842" width="40.42578125" style="362" customWidth="1"/>
    <col min="3843" max="3843" width="11.7109375" style="362" customWidth="1"/>
    <col min="3844" max="3844" width="3.140625" style="362" bestFit="1" customWidth="1"/>
    <col min="3845" max="3845" width="11" style="362" bestFit="1" customWidth="1"/>
    <col min="3846" max="3846" width="34.42578125" style="362" customWidth="1"/>
    <col min="3847" max="4096" width="9.140625" style="362"/>
    <col min="4097" max="4097" width="11" style="362" bestFit="1" customWidth="1"/>
    <col min="4098" max="4098" width="40.42578125" style="362" customWidth="1"/>
    <col min="4099" max="4099" width="11.7109375" style="362" customWidth="1"/>
    <col min="4100" max="4100" width="3.140625" style="362" bestFit="1" customWidth="1"/>
    <col min="4101" max="4101" width="11" style="362" bestFit="1" customWidth="1"/>
    <col min="4102" max="4102" width="34.42578125" style="362" customWidth="1"/>
    <col min="4103" max="4352" width="9.140625" style="362"/>
    <col min="4353" max="4353" width="11" style="362" bestFit="1" customWidth="1"/>
    <col min="4354" max="4354" width="40.42578125" style="362" customWidth="1"/>
    <col min="4355" max="4355" width="11.7109375" style="362" customWidth="1"/>
    <col min="4356" max="4356" width="3.140625" style="362" bestFit="1" customWidth="1"/>
    <col min="4357" max="4357" width="11" style="362" bestFit="1" customWidth="1"/>
    <col min="4358" max="4358" width="34.42578125" style="362" customWidth="1"/>
    <col min="4359" max="4608" width="9.140625" style="362"/>
    <col min="4609" max="4609" width="11" style="362" bestFit="1" customWidth="1"/>
    <col min="4610" max="4610" width="40.42578125" style="362" customWidth="1"/>
    <col min="4611" max="4611" width="11.7109375" style="362" customWidth="1"/>
    <col min="4612" max="4612" width="3.140625" style="362" bestFit="1" customWidth="1"/>
    <col min="4613" max="4613" width="11" style="362" bestFit="1" customWidth="1"/>
    <col min="4614" max="4614" width="34.42578125" style="362" customWidth="1"/>
    <col min="4615" max="4864" width="9.140625" style="362"/>
    <col min="4865" max="4865" width="11" style="362" bestFit="1" customWidth="1"/>
    <col min="4866" max="4866" width="40.42578125" style="362" customWidth="1"/>
    <col min="4867" max="4867" width="11.7109375" style="362" customWidth="1"/>
    <col min="4868" max="4868" width="3.140625" style="362" bestFit="1" customWidth="1"/>
    <col min="4869" max="4869" width="11" style="362" bestFit="1" customWidth="1"/>
    <col min="4870" max="4870" width="34.42578125" style="362" customWidth="1"/>
    <col min="4871" max="5120" width="9.140625" style="362"/>
    <col min="5121" max="5121" width="11" style="362" bestFit="1" customWidth="1"/>
    <col min="5122" max="5122" width="40.42578125" style="362" customWidth="1"/>
    <col min="5123" max="5123" width="11.7109375" style="362" customWidth="1"/>
    <col min="5124" max="5124" width="3.140625" style="362" bestFit="1" customWidth="1"/>
    <col min="5125" max="5125" width="11" style="362" bestFit="1" customWidth="1"/>
    <col min="5126" max="5126" width="34.42578125" style="362" customWidth="1"/>
    <col min="5127" max="5376" width="9.140625" style="362"/>
    <col min="5377" max="5377" width="11" style="362" bestFit="1" customWidth="1"/>
    <col min="5378" max="5378" width="40.42578125" style="362" customWidth="1"/>
    <col min="5379" max="5379" width="11.7109375" style="362" customWidth="1"/>
    <col min="5380" max="5380" width="3.140625" style="362" bestFit="1" customWidth="1"/>
    <col min="5381" max="5381" width="11" style="362" bestFit="1" customWidth="1"/>
    <col min="5382" max="5382" width="34.42578125" style="362" customWidth="1"/>
    <col min="5383" max="5632" width="9.140625" style="362"/>
    <col min="5633" max="5633" width="11" style="362" bestFit="1" customWidth="1"/>
    <col min="5634" max="5634" width="40.42578125" style="362" customWidth="1"/>
    <col min="5635" max="5635" width="11.7109375" style="362" customWidth="1"/>
    <col min="5636" max="5636" width="3.140625" style="362" bestFit="1" customWidth="1"/>
    <col min="5637" max="5637" width="11" style="362" bestFit="1" customWidth="1"/>
    <col min="5638" max="5638" width="34.42578125" style="362" customWidth="1"/>
    <col min="5639" max="5888" width="9.140625" style="362"/>
    <col min="5889" max="5889" width="11" style="362" bestFit="1" customWidth="1"/>
    <col min="5890" max="5890" width="40.42578125" style="362" customWidth="1"/>
    <col min="5891" max="5891" width="11.7109375" style="362" customWidth="1"/>
    <col min="5892" max="5892" width="3.140625" style="362" bestFit="1" customWidth="1"/>
    <col min="5893" max="5893" width="11" style="362" bestFit="1" customWidth="1"/>
    <col min="5894" max="5894" width="34.42578125" style="362" customWidth="1"/>
    <col min="5895" max="6144" width="9.140625" style="362"/>
    <col min="6145" max="6145" width="11" style="362" bestFit="1" customWidth="1"/>
    <col min="6146" max="6146" width="40.42578125" style="362" customWidth="1"/>
    <col min="6147" max="6147" width="11.7109375" style="362" customWidth="1"/>
    <col min="6148" max="6148" width="3.140625" style="362" bestFit="1" customWidth="1"/>
    <col min="6149" max="6149" width="11" style="362" bestFit="1" customWidth="1"/>
    <col min="6150" max="6150" width="34.42578125" style="362" customWidth="1"/>
    <col min="6151" max="6400" width="9.140625" style="362"/>
    <col min="6401" max="6401" width="11" style="362" bestFit="1" customWidth="1"/>
    <col min="6402" max="6402" width="40.42578125" style="362" customWidth="1"/>
    <col min="6403" max="6403" width="11.7109375" style="362" customWidth="1"/>
    <col min="6404" max="6404" width="3.140625" style="362" bestFit="1" customWidth="1"/>
    <col min="6405" max="6405" width="11" style="362" bestFit="1" customWidth="1"/>
    <col min="6406" max="6406" width="34.42578125" style="362" customWidth="1"/>
    <col min="6407" max="6656" width="9.140625" style="362"/>
    <col min="6657" max="6657" width="11" style="362" bestFit="1" customWidth="1"/>
    <col min="6658" max="6658" width="40.42578125" style="362" customWidth="1"/>
    <col min="6659" max="6659" width="11.7109375" style="362" customWidth="1"/>
    <col min="6660" max="6660" width="3.140625" style="362" bestFit="1" customWidth="1"/>
    <col min="6661" max="6661" width="11" style="362" bestFit="1" customWidth="1"/>
    <col min="6662" max="6662" width="34.42578125" style="362" customWidth="1"/>
    <col min="6663" max="6912" width="9.140625" style="362"/>
    <col min="6913" max="6913" width="11" style="362" bestFit="1" customWidth="1"/>
    <col min="6914" max="6914" width="40.42578125" style="362" customWidth="1"/>
    <col min="6915" max="6915" width="11.7109375" style="362" customWidth="1"/>
    <col min="6916" max="6916" width="3.140625" style="362" bestFit="1" customWidth="1"/>
    <col min="6917" max="6917" width="11" style="362" bestFit="1" customWidth="1"/>
    <col min="6918" max="6918" width="34.42578125" style="362" customWidth="1"/>
    <col min="6919" max="7168" width="9.140625" style="362"/>
    <col min="7169" max="7169" width="11" style="362" bestFit="1" customWidth="1"/>
    <col min="7170" max="7170" width="40.42578125" style="362" customWidth="1"/>
    <col min="7171" max="7171" width="11.7109375" style="362" customWidth="1"/>
    <col min="7172" max="7172" width="3.140625" style="362" bestFit="1" customWidth="1"/>
    <col min="7173" max="7173" width="11" style="362" bestFit="1" customWidth="1"/>
    <col min="7174" max="7174" width="34.42578125" style="362" customWidth="1"/>
    <col min="7175" max="7424" width="9.140625" style="362"/>
    <col min="7425" max="7425" width="11" style="362" bestFit="1" customWidth="1"/>
    <col min="7426" max="7426" width="40.42578125" style="362" customWidth="1"/>
    <col min="7427" max="7427" width="11.7109375" style="362" customWidth="1"/>
    <col min="7428" max="7428" width="3.140625" style="362" bestFit="1" customWidth="1"/>
    <col min="7429" max="7429" width="11" style="362" bestFit="1" customWidth="1"/>
    <col min="7430" max="7430" width="34.42578125" style="362" customWidth="1"/>
    <col min="7431" max="7680" width="9.140625" style="362"/>
    <col min="7681" max="7681" width="11" style="362" bestFit="1" customWidth="1"/>
    <col min="7682" max="7682" width="40.42578125" style="362" customWidth="1"/>
    <col min="7683" max="7683" width="11.7109375" style="362" customWidth="1"/>
    <col min="7684" max="7684" width="3.140625" style="362" bestFit="1" customWidth="1"/>
    <col min="7685" max="7685" width="11" style="362" bestFit="1" customWidth="1"/>
    <col min="7686" max="7686" width="34.42578125" style="362" customWidth="1"/>
    <col min="7687" max="7936" width="9.140625" style="362"/>
    <col min="7937" max="7937" width="11" style="362" bestFit="1" customWidth="1"/>
    <col min="7938" max="7938" width="40.42578125" style="362" customWidth="1"/>
    <col min="7939" max="7939" width="11.7109375" style="362" customWidth="1"/>
    <col min="7940" max="7940" width="3.140625" style="362" bestFit="1" customWidth="1"/>
    <col min="7941" max="7941" width="11" style="362" bestFit="1" customWidth="1"/>
    <col min="7942" max="7942" width="34.42578125" style="362" customWidth="1"/>
    <col min="7943" max="8192" width="9.140625" style="362"/>
    <col min="8193" max="8193" width="11" style="362" bestFit="1" customWidth="1"/>
    <col min="8194" max="8194" width="40.42578125" style="362" customWidth="1"/>
    <col min="8195" max="8195" width="11.7109375" style="362" customWidth="1"/>
    <col min="8196" max="8196" width="3.140625" style="362" bestFit="1" customWidth="1"/>
    <col min="8197" max="8197" width="11" style="362" bestFit="1" customWidth="1"/>
    <col min="8198" max="8198" width="34.42578125" style="362" customWidth="1"/>
    <col min="8199" max="8448" width="9.140625" style="362"/>
    <col min="8449" max="8449" width="11" style="362" bestFit="1" customWidth="1"/>
    <col min="8450" max="8450" width="40.42578125" style="362" customWidth="1"/>
    <col min="8451" max="8451" width="11.7109375" style="362" customWidth="1"/>
    <col min="8452" max="8452" width="3.140625" style="362" bestFit="1" customWidth="1"/>
    <col min="8453" max="8453" width="11" style="362" bestFit="1" customWidth="1"/>
    <col min="8454" max="8454" width="34.42578125" style="362" customWidth="1"/>
    <col min="8455" max="8704" width="9.140625" style="362"/>
    <col min="8705" max="8705" width="11" style="362" bestFit="1" customWidth="1"/>
    <col min="8706" max="8706" width="40.42578125" style="362" customWidth="1"/>
    <col min="8707" max="8707" width="11.7109375" style="362" customWidth="1"/>
    <col min="8708" max="8708" width="3.140625" style="362" bestFit="1" customWidth="1"/>
    <col min="8709" max="8709" width="11" style="362" bestFit="1" customWidth="1"/>
    <col min="8710" max="8710" width="34.42578125" style="362" customWidth="1"/>
    <col min="8711" max="8960" width="9.140625" style="362"/>
    <col min="8961" max="8961" width="11" style="362" bestFit="1" customWidth="1"/>
    <col min="8962" max="8962" width="40.42578125" style="362" customWidth="1"/>
    <col min="8963" max="8963" width="11.7109375" style="362" customWidth="1"/>
    <col min="8964" max="8964" width="3.140625" style="362" bestFit="1" customWidth="1"/>
    <col min="8965" max="8965" width="11" style="362" bestFit="1" customWidth="1"/>
    <col min="8966" max="8966" width="34.42578125" style="362" customWidth="1"/>
    <col min="8967" max="9216" width="9.140625" style="362"/>
    <col min="9217" max="9217" width="11" style="362" bestFit="1" customWidth="1"/>
    <col min="9218" max="9218" width="40.42578125" style="362" customWidth="1"/>
    <col min="9219" max="9219" width="11.7109375" style="362" customWidth="1"/>
    <col min="9220" max="9220" width="3.140625" style="362" bestFit="1" customWidth="1"/>
    <col min="9221" max="9221" width="11" style="362" bestFit="1" customWidth="1"/>
    <col min="9222" max="9222" width="34.42578125" style="362" customWidth="1"/>
    <col min="9223" max="9472" width="9.140625" style="362"/>
    <col min="9473" max="9473" width="11" style="362" bestFit="1" customWidth="1"/>
    <col min="9474" max="9474" width="40.42578125" style="362" customWidth="1"/>
    <col min="9475" max="9475" width="11.7109375" style="362" customWidth="1"/>
    <col min="9476" max="9476" width="3.140625" style="362" bestFit="1" customWidth="1"/>
    <col min="9477" max="9477" width="11" style="362" bestFit="1" customWidth="1"/>
    <col min="9478" max="9478" width="34.42578125" style="362" customWidth="1"/>
    <col min="9479" max="9728" width="9.140625" style="362"/>
    <col min="9729" max="9729" width="11" style="362" bestFit="1" customWidth="1"/>
    <col min="9730" max="9730" width="40.42578125" style="362" customWidth="1"/>
    <col min="9731" max="9731" width="11.7109375" style="362" customWidth="1"/>
    <col min="9732" max="9732" width="3.140625" style="362" bestFit="1" customWidth="1"/>
    <col min="9733" max="9733" width="11" style="362" bestFit="1" customWidth="1"/>
    <col min="9734" max="9734" width="34.42578125" style="362" customWidth="1"/>
    <col min="9735" max="9984" width="9.140625" style="362"/>
    <col min="9985" max="9985" width="11" style="362" bestFit="1" customWidth="1"/>
    <col min="9986" max="9986" width="40.42578125" style="362" customWidth="1"/>
    <col min="9987" max="9987" width="11.7109375" style="362" customWidth="1"/>
    <col min="9988" max="9988" width="3.140625" style="362" bestFit="1" customWidth="1"/>
    <col min="9989" max="9989" width="11" style="362" bestFit="1" customWidth="1"/>
    <col min="9990" max="9990" width="34.42578125" style="362" customWidth="1"/>
    <col min="9991" max="10240" width="9.140625" style="362"/>
    <col min="10241" max="10241" width="11" style="362" bestFit="1" customWidth="1"/>
    <col min="10242" max="10242" width="40.42578125" style="362" customWidth="1"/>
    <col min="10243" max="10243" width="11.7109375" style="362" customWidth="1"/>
    <col min="10244" max="10244" width="3.140625" style="362" bestFit="1" customWidth="1"/>
    <col min="10245" max="10245" width="11" style="362" bestFit="1" customWidth="1"/>
    <col min="10246" max="10246" width="34.42578125" style="362" customWidth="1"/>
    <col min="10247" max="10496" width="9.140625" style="362"/>
    <col min="10497" max="10497" width="11" style="362" bestFit="1" customWidth="1"/>
    <col min="10498" max="10498" width="40.42578125" style="362" customWidth="1"/>
    <col min="10499" max="10499" width="11.7109375" style="362" customWidth="1"/>
    <col min="10500" max="10500" width="3.140625" style="362" bestFit="1" customWidth="1"/>
    <col min="10501" max="10501" width="11" style="362" bestFit="1" customWidth="1"/>
    <col min="10502" max="10502" width="34.42578125" style="362" customWidth="1"/>
    <col min="10503" max="10752" width="9.140625" style="362"/>
    <col min="10753" max="10753" width="11" style="362" bestFit="1" customWidth="1"/>
    <col min="10754" max="10754" width="40.42578125" style="362" customWidth="1"/>
    <col min="10755" max="10755" width="11.7109375" style="362" customWidth="1"/>
    <col min="10756" max="10756" width="3.140625" style="362" bestFit="1" customWidth="1"/>
    <col min="10757" max="10757" width="11" style="362" bestFit="1" customWidth="1"/>
    <col min="10758" max="10758" width="34.42578125" style="362" customWidth="1"/>
    <col min="10759" max="11008" width="9.140625" style="362"/>
    <col min="11009" max="11009" width="11" style="362" bestFit="1" customWidth="1"/>
    <col min="11010" max="11010" width="40.42578125" style="362" customWidth="1"/>
    <col min="11011" max="11011" width="11.7109375" style="362" customWidth="1"/>
    <col min="11012" max="11012" width="3.140625" style="362" bestFit="1" customWidth="1"/>
    <col min="11013" max="11013" width="11" style="362" bestFit="1" customWidth="1"/>
    <col min="11014" max="11014" width="34.42578125" style="362" customWidth="1"/>
    <col min="11015" max="11264" width="9.140625" style="362"/>
    <col min="11265" max="11265" width="11" style="362" bestFit="1" customWidth="1"/>
    <col min="11266" max="11266" width="40.42578125" style="362" customWidth="1"/>
    <col min="11267" max="11267" width="11.7109375" style="362" customWidth="1"/>
    <col min="11268" max="11268" width="3.140625" style="362" bestFit="1" customWidth="1"/>
    <col min="11269" max="11269" width="11" style="362" bestFit="1" customWidth="1"/>
    <col min="11270" max="11270" width="34.42578125" style="362" customWidth="1"/>
    <col min="11271" max="11520" width="9.140625" style="362"/>
    <col min="11521" max="11521" width="11" style="362" bestFit="1" customWidth="1"/>
    <col min="11522" max="11522" width="40.42578125" style="362" customWidth="1"/>
    <col min="11523" max="11523" width="11.7109375" style="362" customWidth="1"/>
    <col min="11524" max="11524" width="3.140625" style="362" bestFit="1" customWidth="1"/>
    <col min="11525" max="11525" width="11" style="362" bestFit="1" customWidth="1"/>
    <col min="11526" max="11526" width="34.42578125" style="362" customWidth="1"/>
    <col min="11527" max="11776" width="9.140625" style="362"/>
    <col min="11777" max="11777" width="11" style="362" bestFit="1" customWidth="1"/>
    <col min="11778" max="11778" width="40.42578125" style="362" customWidth="1"/>
    <col min="11779" max="11779" width="11.7109375" style="362" customWidth="1"/>
    <col min="11780" max="11780" width="3.140625" style="362" bestFit="1" customWidth="1"/>
    <col min="11781" max="11781" width="11" style="362" bestFit="1" customWidth="1"/>
    <col min="11782" max="11782" width="34.42578125" style="362" customWidth="1"/>
    <col min="11783" max="12032" width="9.140625" style="362"/>
    <col min="12033" max="12033" width="11" style="362" bestFit="1" customWidth="1"/>
    <col min="12034" max="12034" width="40.42578125" style="362" customWidth="1"/>
    <col min="12035" max="12035" width="11.7109375" style="362" customWidth="1"/>
    <col min="12036" max="12036" width="3.140625" style="362" bestFit="1" customWidth="1"/>
    <col min="12037" max="12037" width="11" style="362" bestFit="1" customWidth="1"/>
    <col min="12038" max="12038" width="34.42578125" style="362" customWidth="1"/>
    <col min="12039" max="12288" width="9.140625" style="362"/>
    <col min="12289" max="12289" width="11" style="362" bestFit="1" customWidth="1"/>
    <col min="12290" max="12290" width="40.42578125" style="362" customWidth="1"/>
    <col min="12291" max="12291" width="11.7109375" style="362" customWidth="1"/>
    <col min="12292" max="12292" width="3.140625" style="362" bestFit="1" customWidth="1"/>
    <col min="12293" max="12293" width="11" style="362" bestFit="1" customWidth="1"/>
    <col min="12294" max="12294" width="34.42578125" style="362" customWidth="1"/>
    <col min="12295" max="12544" width="9.140625" style="362"/>
    <col min="12545" max="12545" width="11" style="362" bestFit="1" customWidth="1"/>
    <col min="12546" max="12546" width="40.42578125" style="362" customWidth="1"/>
    <col min="12547" max="12547" width="11.7109375" style="362" customWidth="1"/>
    <col min="12548" max="12548" width="3.140625" style="362" bestFit="1" customWidth="1"/>
    <col min="12549" max="12549" width="11" style="362" bestFit="1" customWidth="1"/>
    <col min="12550" max="12550" width="34.42578125" style="362" customWidth="1"/>
    <col min="12551" max="12800" width="9.140625" style="362"/>
    <col min="12801" max="12801" width="11" style="362" bestFit="1" customWidth="1"/>
    <col min="12802" max="12802" width="40.42578125" style="362" customWidth="1"/>
    <col min="12803" max="12803" width="11.7109375" style="362" customWidth="1"/>
    <col min="12804" max="12804" width="3.140625" style="362" bestFit="1" customWidth="1"/>
    <col min="12805" max="12805" width="11" style="362" bestFit="1" customWidth="1"/>
    <col min="12806" max="12806" width="34.42578125" style="362" customWidth="1"/>
    <col min="12807" max="13056" width="9.140625" style="362"/>
    <col min="13057" max="13057" width="11" style="362" bestFit="1" customWidth="1"/>
    <col min="13058" max="13058" width="40.42578125" style="362" customWidth="1"/>
    <col min="13059" max="13059" width="11.7109375" style="362" customWidth="1"/>
    <col min="13060" max="13060" width="3.140625" style="362" bestFit="1" customWidth="1"/>
    <col min="13061" max="13061" width="11" style="362" bestFit="1" customWidth="1"/>
    <col min="13062" max="13062" width="34.42578125" style="362" customWidth="1"/>
    <col min="13063" max="13312" width="9.140625" style="362"/>
    <col min="13313" max="13313" width="11" style="362" bestFit="1" customWidth="1"/>
    <col min="13314" max="13314" width="40.42578125" style="362" customWidth="1"/>
    <col min="13315" max="13315" width="11.7109375" style="362" customWidth="1"/>
    <col min="13316" max="13316" width="3.140625" style="362" bestFit="1" customWidth="1"/>
    <col min="13317" max="13317" width="11" style="362" bestFit="1" customWidth="1"/>
    <col min="13318" max="13318" width="34.42578125" style="362" customWidth="1"/>
    <col min="13319" max="13568" width="9.140625" style="362"/>
    <col min="13569" max="13569" width="11" style="362" bestFit="1" customWidth="1"/>
    <col min="13570" max="13570" width="40.42578125" style="362" customWidth="1"/>
    <col min="13571" max="13571" width="11.7109375" style="362" customWidth="1"/>
    <col min="13572" max="13572" width="3.140625" style="362" bestFit="1" customWidth="1"/>
    <col min="13573" max="13573" width="11" style="362" bestFit="1" customWidth="1"/>
    <col min="13574" max="13574" width="34.42578125" style="362" customWidth="1"/>
    <col min="13575" max="13824" width="9.140625" style="362"/>
    <col min="13825" max="13825" width="11" style="362" bestFit="1" customWidth="1"/>
    <col min="13826" max="13826" width="40.42578125" style="362" customWidth="1"/>
    <col min="13827" max="13827" width="11.7109375" style="362" customWidth="1"/>
    <col min="13828" max="13828" width="3.140625" style="362" bestFit="1" customWidth="1"/>
    <col min="13829" max="13829" width="11" style="362" bestFit="1" customWidth="1"/>
    <col min="13830" max="13830" width="34.42578125" style="362" customWidth="1"/>
    <col min="13831" max="14080" width="9.140625" style="362"/>
    <col min="14081" max="14081" width="11" style="362" bestFit="1" customWidth="1"/>
    <col min="14082" max="14082" width="40.42578125" style="362" customWidth="1"/>
    <col min="14083" max="14083" width="11.7109375" style="362" customWidth="1"/>
    <col min="14084" max="14084" width="3.140625" style="362" bestFit="1" customWidth="1"/>
    <col min="14085" max="14085" width="11" style="362" bestFit="1" customWidth="1"/>
    <col min="14086" max="14086" width="34.42578125" style="362" customWidth="1"/>
    <col min="14087" max="14336" width="9.140625" style="362"/>
    <col min="14337" max="14337" width="11" style="362" bestFit="1" customWidth="1"/>
    <col min="14338" max="14338" width="40.42578125" style="362" customWidth="1"/>
    <col min="14339" max="14339" width="11.7109375" style="362" customWidth="1"/>
    <col min="14340" max="14340" width="3.140625" style="362" bestFit="1" customWidth="1"/>
    <col min="14341" max="14341" width="11" style="362" bestFit="1" customWidth="1"/>
    <col min="14342" max="14342" width="34.42578125" style="362" customWidth="1"/>
    <col min="14343" max="14592" width="9.140625" style="362"/>
    <col min="14593" max="14593" width="11" style="362" bestFit="1" customWidth="1"/>
    <col min="14594" max="14594" width="40.42578125" style="362" customWidth="1"/>
    <col min="14595" max="14595" width="11.7109375" style="362" customWidth="1"/>
    <col min="14596" max="14596" width="3.140625" style="362" bestFit="1" customWidth="1"/>
    <col min="14597" max="14597" width="11" style="362" bestFit="1" customWidth="1"/>
    <col min="14598" max="14598" width="34.42578125" style="362" customWidth="1"/>
    <col min="14599" max="14848" width="9.140625" style="362"/>
    <col min="14849" max="14849" width="11" style="362" bestFit="1" customWidth="1"/>
    <col min="14850" max="14850" width="40.42578125" style="362" customWidth="1"/>
    <col min="14851" max="14851" width="11.7109375" style="362" customWidth="1"/>
    <col min="14852" max="14852" width="3.140625" style="362" bestFit="1" customWidth="1"/>
    <col min="14853" max="14853" width="11" style="362" bestFit="1" customWidth="1"/>
    <col min="14854" max="14854" width="34.42578125" style="362" customWidth="1"/>
    <col min="14855" max="15104" width="9.140625" style="362"/>
    <col min="15105" max="15105" width="11" style="362" bestFit="1" customWidth="1"/>
    <col min="15106" max="15106" width="40.42578125" style="362" customWidth="1"/>
    <col min="15107" max="15107" width="11.7109375" style="362" customWidth="1"/>
    <col min="15108" max="15108" width="3.140625" style="362" bestFit="1" customWidth="1"/>
    <col min="15109" max="15109" width="11" style="362" bestFit="1" customWidth="1"/>
    <col min="15110" max="15110" width="34.42578125" style="362" customWidth="1"/>
    <col min="15111" max="15360" width="9.140625" style="362"/>
    <col min="15361" max="15361" width="11" style="362" bestFit="1" customWidth="1"/>
    <col min="15362" max="15362" width="40.42578125" style="362" customWidth="1"/>
    <col min="15363" max="15363" width="11.7109375" style="362" customWidth="1"/>
    <col min="15364" max="15364" width="3.140625" style="362" bestFit="1" customWidth="1"/>
    <col min="15365" max="15365" width="11" style="362" bestFit="1" customWidth="1"/>
    <col min="15366" max="15366" width="34.42578125" style="362" customWidth="1"/>
    <col min="15367" max="15616" width="9.140625" style="362"/>
    <col min="15617" max="15617" width="11" style="362" bestFit="1" customWidth="1"/>
    <col min="15618" max="15618" width="40.42578125" style="362" customWidth="1"/>
    <col min="15619" max="15619" width="11.7109375" style="362" customWidth="1"/>
    <col min="15620" max="15620" width="3.140625" style="362" bestFit="1" customWidth="1"/>
    <col min="15621" max="15621" width="11" style="362" bestFit="1" customWidth="1"/>
    <col min="15622" max="15622" width="34.42578125" style="362" customWidth="1"/>
    <col min="15623" max="15872" width="9.140625" style="362"/>
    <col min="15873" max="15873" width="11" style="362" bestFit="1" customWidth="1"/>
    <col min="15874" max="15874" width="40.42578125" style="362" customWidth="1"/>
    <col min="15875" max="15875" width="11.7109375" style="362" customWidth="1"/>
    <col min="15876" max="15876" width="3.140625" style="362" bestFit="1" customWidth="1"/>
    <col min="15877" max="15877" width="11" style="362" bestFit="1" customWidth="1"/>
    <col min="15878" max="15878" width="34.42578125" style="362" customWidth="1"/>
    <col min="15879" max="16128" width="9.140625" style="362"/>
    <col min="16129" max="16129" width="11" style="362" bestFit="1" customWidth="1"/>
    <col min="16130" max="16130" width="40.42578125" style="362" customWidth="1"/>
    <col min="16131" max="16131" width="11.7109375" style="362" customWidth="1"/>
    <col min="16132" max="16132" width="3.140625" style="362" bestFit="1" customWidth="1"/>
    <col min="16133" max="16133" width="11" style="362" bestFit="1" customWidth="1"/>
    <col min="16134" max="16134" width="34.42578125" style="362" customWidth="1"/>
    <col min="16135" max="16384" width="9.140625" style="362"/>
  </cols>
  <sheetData>
    <row r="1" spans="1:7" s="348" customFormat="1" ht="43.5" customHeight="1" x14ac:dyDescent="0.25">
      <c r="A1" s="723" t="s">
        <v>260</v>
      </c>
      <c r="B1" s="723"/>
      <c r="C1" s="723"/>
      <c r="D1" s="723"/>
      <c r="E1" s="347"/>
      <c r="F1" s="347"/>
      <c r="G1" s="347"/>
    </row>
    <row r="2" spans="1:7" s="348" customFormat="1" ht="12.75" customHeight="1" x14ac:dyDescent="0.25">
      <c r="A2" s="724" t="s">
        <v>84</v>
      </c>
      <c r="B2" s="724"/>
      <c r="C2" s="724"/>
      <c r="D2" s="724"/>
      <c r="E2" s="349"/>
      <c r="F2" s="349"/>
      <c r="G2" s="349"/>
    </row>
    <row r="3" spans="1:7" s="348" customFormat="1" ht="12.75" customHeight="1" x14ac:dyDescent="0.25">
      <c r="A3" s="725"/>
      <c r="B3" s="725"/>
      <c r="C3" s="725"/>
      <c r="D3" s="725"/>
      <c r="E3" s="349"/>
      <c r="F3" s="349"/>
      <c r="G3" s="349"/>
    </row>
    <row r="4" spans="1:7" s="351" customFormat="1" ht="15.75" x14ac:dyDescent="0.25">
      <c r="A4" s="726" t="s">
        <v>261</v>
      </c>
      <c r="B4" s="726"/>
      <c r="C4" s="726"/>
      <c r="D4" s="726"/>
      <c r="E4" s="350"/>
      <c r="F4" s="350"/>
      <c r="G4" s="350"/>
    </row>
    <row r="5" spans="1:7" s="351" customFormat="1" x14ac:dyDescent="0.2">
      <c r="A5" s="352"/>
      <c r="B5" s="352"/>
      <c r="C5" s="352"/>
      <c r="D5" s="352"/>
      <c r="E5" s="353"/>
      <c r="F5" s="353"/>
      <c r="G5" s="353"/>
    </row>
    <row r="6" spans="1:7" s="351" customFormat="1" x14ac:dyDescent="0.2">
      <c r="A6" s="354" t="s">
        <v>262</v>
      </c>
      <c r="B6" s="722" t="str">
        <f>A1</f>
        <v xml:space="preserve">PREFEITURA MUNICIPAL DE VARGEM ALTA  </v>
      </c>
      <c r="C6" s="722"/>
      <c r="D6" s="722"/>
      <c r="E6" s="350"/>
      <c r="F6" s="350"/>
      <c r="G6" s="350"/>
    </row>
    <row r="7" spans="1:7" s="351" customFormat="1" x14ac:dyDescent="0.2">
      <c r="A7" s="354" t="s">
        <v>87</v>
      </c>
      <c r="B7" s="722" t="str">
        <f>[1]PLANILHA!B4</f>
        <v>RECAPEAMENTO DE TRECHO ASFÁLTICO AVENIDA TUFFY DAVID</v>
      </c>
      <c r="C7" s="722"/>
      <c r="D7" s="722"/>
      <c r="E7" s="355"/>
      <c r="F7" s="350"/>
      <c r="G7" s="350"/>
    </row>
    <row r="8" spans="1:7" s="361" customFormat="1" x14ac:dyDescent="0.2">
      <c r="A8" s="356"/>
      <c r="B8" s="357"/>
      <c r="C8" s="358"/>
      <c r="D8" s="359"/>
      <c r="E8" s="360"/>
    </row>
    <row r="9" spans="1:7" x14ac:dyDescent="0.2">
      <c r="A9" s="730" t="s">
        <v>263</v>
      </c>
      <c r="B9" s="730"/>
      <c r="C9" s="730"/>
      <c r="D9" s="730"/>
    </row>
    <row r="10" spans="1:7" s="367" customFormat="1" ht="8.1" customHeight="1" x14ac:dyDescent="0.2">
      <c r="A10" s="363"/>
      <c r="B10" s="364"/>
      <c r="C10" s="365"/>
      <c r="D10" s="366"/>
    </row>
    <row r="11" spans="1:7" x14ac:dyDescent="0.2">
      <c r="A11" s="368"/>
      <c r="B11" s="369" t="s">
        <v>286</v>
      </c>
      <c r="C11" s="365"/>
      <c r="D11" s="366"/>
    </row>
    <row r="12" spans="1:7" ht="8.1" customHeight="1" x14ac:dyDescent="0.2">
      <c r="A12" s="368"/>
      <c r="B12" s="370"/>
      <c r="C12" s="365"/>
      <c r="D12" s="366"/>
    </row>
    <row r="13" spans="1:7" x14ac:dyDescent="0.2">
      <c r="A13" s="730" t="s">
        <v>264</v>
      </c>
      <c r="B13" s="730"/>
      <c r="C13" s="730"/>
      <c r="D13" s="730"/>
    </row>
    <row r="14" spans="1:7" s="367" customFormat="1" ht="6" x14ac:dyDescent="0.15">
      <c r="A14" s="363"/>
      <c r="B14" s="371"/>
      <c r="C14" s="372"/>
      <c r="D14" s="364"/>
    </row>
    <row r="15" spans="1:7" x14ac:dyDescent="0.2">
      <c r="A15" s="368"/>
      <c r="B15" s="369" t="s">
        <v>265</v>
      </c>
      <c r="C15" s="372"/>
      <c r="D15" s="364"/>
    </row>
    <row r="16" spans="1:7" ht="8.1" customHeight="1" x14ac:dyDescent="0.2">
      <c r="A16" s="368"/>
      <c r="B16" s="373"/>
      <c r="C16" s="373"/>
      <c r="D16" s="373"/>
      <c r="E16" s="374"/>
      <c r="F16" s="374"/>
    </row>
    <row r="17" spans="1:6" x14ac:dyDescent="0.2">
      <c r="A17" s="730" t="s">
        <v>266</v>
      </c>
      <c r="B17" s="730"/>
      <c r="C17" s="730"/>
      <c r="D17" s="730"/>
    </row>
    <row r="18" spans="1:6" s="367" customFormat="1" ht="6" x14ac:dyDescent="0.15">
      <c r="A18" s="363"/>
      <c r="B18" s="371"/>
      <c r="C18" s="372"/>
      <c r="D18" s="372"/>
    </row>
    <row r="19" spans="1:6" x14ac:dyDescent="0.2">
      <c r="A19" s="375"/>
      <c r="B19" s="376" t="s">
        <v>267</v>
      </c>
      <c r="C19" s="377">
        <v>4</v>
      </c>
      <c r="D19" s="378" t="s">
        <v>156</v>
      </c>
      <c r="F19" s="379"/>
    </row>
    <row r="20" spans="1:6" x14ac:dyDescent="0.2">
      <c r="A20" s="375"/>
      <c r="B20" s="376" t="s">
        <v>268</v>
      </c>
      <c r="C20" s="377">
        <v>0.62</v>
      </c>
      <c r="D20" s="378" t="s">
        <v>156</v>
      </c>
      <c r="F20" s="379"/>
    </row>
    <row r="21" spans="1:6" x14ac:dyDescent="0.2">
      <c r="A21" s="375"/>
      <c r="B21" s="376" t="s">
        <v>269</v>
      </c>
      <c r="C21" s="377">
        <v>0.36</v>
      </c>
      <c r="D21" s="378" t="s">
        <v>156</v>
      </c>
      <c r="F21" s="379"/>
    </row>
    <row r="22" spans="1:6" x14ac:dyDescent="0.2">
      <c r="A22" s="375"/>
      <c r="B22" s="376" t="s">
        <v>270</v>
      </c>
      <c r="C22" s="377">
        <v>0.6</v>
      </c>
      <c r="D22" s="378" t="s">
        <v>156</v>
      </c>
      <c r="F22" s="379"/>
    </row>
    <row r="23" spans="1:6" ht="8.1" customHeight="1" x14ac:dyDescent="0.2">
      <c r="A23" s="380"/>
      <c r="B23" s="381"/>
      <c r="C23" s="382"/>
      <c r="D23" s="383"/>
      <c r="E23" s="384"/>
      <c r="F23" s="379"/>
    </row>
    <row r="24" spans="1:6" x14ac:dyDescent="0.2">
      <c r="A24" s="375"/>
      <c r="B24" s="376" t="s">
        <v>271</v>
      </c>
      <c r="C24" s="377">
        <v>3.75</v>
      </c>
      <c r="D24" s="378" t="s">
        <v>156</v>
      </c>
      <c r="F24" s="379"/>
    </row>
    <row r="25" spans="1:6" ht="8.1" customHeight="1" x14ac:dyDescent="0.2">
      <c r="A25" s="368"/>
      <c r="B25" s="368"/>
      <c r="C25" s="385"/>
      <c r="D25" s="385"/>
    </row>
    <row r="26" spans="1:6" ht="12.75" customHeight="1" x14ac:dyDescent="0.2">
      <c r="A26" s="730" t="s">
        <v>272</v>
      </c>
      <c r="B26" s="730"/>
      <c r="C26" s="730"/>
      <c r="D26" s="730"/>
    </row>
    <row r="27" spans="1:6" ht="8.1" customHeight="1" x14ac:dyDescent="0.2">
      <c r="A27" s="366"/>
      <c r="B27" s="366"/>
      <c r="C27" s="366"/>
      <c r="D27" s="366"/>
    </row>
    <row r="28" spans="1:6" ht="12.75" customHeight="1" x14ac:dyDescent="0.2">
      <c r="A28" s="366"/>
      <c r="B28" s="386" t="s">
        <v>273</v>
      </c>
      <c r="C28" s="387">
        <f>C31+C33+C34+C35</f>
        <v>11.15</v>
      </c>
      <c r="D28" s="388" t="s">
        <v>156</v>
      </c>
    </row>
    <row r="29" spans="1:6" ht="12.75" customHeight="1" x14ac:dyDescent="0.2">
      <c r="A29" s="366"/>
      <c r="B29" s="366"/>
      <c r="C29" s="366"/>
      <c r="D29" s="366"/>
    </row>
    <row r="30" spans="1:6" ht="13.5" customHeight="1" x14ac:dyDescent="0.2">
      <c r="A30" s="366"/>
      <c r="B30" s="389" t="s">
        <v>274</v>
      </c>
      <c r="C30" s="377">
        <v>100</v>
      </c>
      <c r="D30" s="388" t="s">
        <v>156</v>
      </c>
    </row>
    <row r="31" spans="1:6" ht="12.75" customHeight="1" x14ac:dyDescent="0.2">
      <c r="A31" s="366"/>
      <c r="B31" s="389" t="s">
        <v>275</v>
      </c>
      <c r="C31" s="377">
        <v>3</v>
      </c>
      <c r="D31" s="388" t="s">
        <v>156</v>
      </c>
    </row>
    <row r="32" spans="1:6" s="367" customFormat="1" ht="8.1" customHeight="1" x14ac:dyDescent="0.15">
      <c r="A32" s="363"/>
      <c r="B32" s="371"/>
      <c r="C32" s="390"/>
      <c r="D32" s="390"/>
    </row>
    <row r="33" spans="1:6" x14ac:dyDescent="0.2">
      <c r="A33" s="368"/>
      <c r="B33" s="389" t="s">
        <v>276</v>
      </c>
      <c r="C33" s="391">
        <v>3</v>
      </c>
      <c r="D33" s="392" t="s">
        <v>156</v>
      </c>
      <c r="F33" s="379"/>
    </row>
    <row r="34" spans="1:6" ht="12.75" customHeight="1" x14ac:dyDescent="0.2">
      <c r="A34" s="368"/>
      <c r="B34" s="389" t="s">
        <v>277</v>
      </c>
      <c r="C34" s="391">
        <v>0.65</v>
      </c>
      <c r="D34" s="392" t="s">
        <v>156</v>
      </c>
    </row>
    <row r="35" spans="1:6" ht="12.75" customHeight="1" x14ac:dyDescent="0.2">
      <c r="A35" s="368"/>
      <c r="B35" s="389" t="s">
        <v>278</v>
      </c>
      <c r="C35" s="391">
        <v>4.5</v>
      </c>
      <c r="D35" s="378" t="s">
        <v>156</v>
      </c>
    </row>
    <row r="36" spans="1:6" ht="8.1" customHeight="1" x14ac:dyDescent="0.2">
      <c r="A36" s="368"/>
      <c r="B36" s="368"/>
      <c r="C36" s="373"/>
      <c r="D36" s="373"/>
    </row>
    <row r="37" spans="1:6" x14ac:dyDescent="0.2">
      <c r="A37" s="730" t="s">
        <v>279</v>
      </c>
      <c r="B37" s="730"/>
      <c r="C37" s="730"/>
      <c r="D37" s="730"/>
    </row>
    <row r="38" spans="1:6" s="367" customFormat="1" ht="6" x14ac:dyDescent="0.15">
      <c r="A38" s="363"/>
      <c r="B38" s="371"/>
      <c r="C38" s="372"/>
      <c r="D38" s="364"/>
    </row>
    <row r="39" spans="1:6" ht="12.75" customHeight="1" x14ac:dyDescent="0.2">
      <c r="A39" s="368"/>
      <c r="B39" s="385" t="s">
        <v>280</v>
      </c>
      <c r="C39" s="731">
        <f>ROUND((((1+($C$19/100)+($C$21/100)+($C$20/100))*(1+($C$22/100))*(1+($C$24/100)))/(1-$C$28/100)-1),4)</f>
        <v>0.23319999999999999</v>
      </c>
      <c r="D39" s="732"/>
      <c r="E39" s="393" t="str">
        <f>[3]Auxiliar!A17</f>
        <v>Atende</v>
      </c>
      <c r="F39" s="394"/>
    </row>
    <row r="40" spans="1:6" ht="12.75" customHeight="1" x14ac:dyDescent="0.2">
      <c r="A40" s="368"/>
      <c r="B40" s="373" t="s">
        <v>281</v>
      </c>
      <c r="C40" s="733"/>
      <c r="D40" s="734"/>
      <c r="F40" s="395"/>
    </row>
    <row r="41" spans="1:6" x14ac:dyDescent="0.2">
      <c r="A41" s="368"/>
      <c r="B41" s="368"/>
      <c r="C41" s="396"/>
    </row>
    <row r="42" spans="1:6" x14ac:dyDescent="0.2">
      <c r="A42" s="397" t="s">
        <v>282</v>
      </c>
      <c r="B42" s="368"/>
      <c r="C42" s="373"/>
    </row>
    <row r="43" spans="1:6" x14ac:dyDescent="0.2">
      <c r="A43" s="397" t="str">
        <f>CONCATENATE("do ISS para ", B15," é de ",C30," %",", com a respectiva alíquota de ",C31,"  %")</f>
        <v>do ISS para Rodovias e Ferrovias é de 100 %, com a respectiva alíquota de 3  %</v>
      </c>
      <c r="B43" s="368"/>
      <c r="C43" s="373"/>
    </row>
    <row r="44" spans="1:6" x14ac:dyDescent="0.2">
      <c r="A44" s="397"/>
      <c r="B44" s="368"/>
      <c r="C44" s="373"/>
    </row>
    <row r="45" spans="1:6" x14ac:dyDescent="0.2">
      <c r="A45" s="398" t="s">
        <v>283</v>
      </c>
      <c r="B45" s="399"/>
      <c r="C45" s="400"/>
      <c r="D45" s="400"/>
    </row>
    <row r="46" spans="1:6" x14ac:dyDescent="0.2">
      <c r="A46" s="398" t="str">
        <f>CONCATENATE("elaboração do orçamento foi ",B11,", e que esta é a alternativa mais adequada para ")</f>
        <v xml:space="preserve">elaboração do orçamento foi Sem Desoneração, e que esta é a alternativa mais adequada para </v>
      </c>
      <c r="B46" s="368"/>
      <c r="C46" s="400"/>
      <c r="D46" s="400"/>
    </row>
    <row r="47" spans="1:6" x14ac:dyDescent="0.2">
      <c r="A47" s="398" t="s">
        <v>284</v>
      </c>
      <c r="B47" s="368"/>
      <c r="C47" s="400"/>
      <c r="D47" s="400"/>
    </row>
    <row r="48" spans="1:6" x14ac:dyDescent="0.2">
      <c r="A48" s="368"/>
      <c r="B48" s="368"/>
      <c r="C48" s="373"/>
    </row>
    <row r="49" spans="1:7" s="351" customFormat="1" x14ac:dyDescent="0.2">
      <c r="A49" s="401" t="str">
        <f>[1]PLANILHA!A40</f>
        <v>Vargem Alta / ES, 25 de julho de 2019</v>
      </c>
      <c r="B49" s="368"/>
      <c r="C49" s="373"/>
      <c r="D49" s="368"/>
      <c r="E49" s="350"/>
      <c r="F49" s="350"/>
      <c r="G49" s="350"/>
    </row>
    <row r="50" spans="1:7" s="351" customFormat="1" x14ac:dyDescent="0.2">
      <c r="A50" s="401"/>
      <c r="B50" s="368"/>
      <c r="C50" s="373"/>
      <c r="D50" s="368"/>
      <c r="E50" s="350"/>
      <c r="F50" s="350"/>
      <c r="G50" s="350"/>
    </row>
    <row r="51" spans="1:7" s="351" customFormat="1" x14ac:dyDescent="0.2">
      <c r="A51" s="401"/>
      <c r="B51" s="368"/>
      <c r="C51" s="373"/>
      <c r="D51" s="368"/>
      <c r="E51" s="355"/>
      <c r="F51" s="355"/>
      <c r="G51" s="355"/>
    </row>
    <row r="52" spans="1:7" s="351" customFormat="1" x14ac:dyDescent="0.2">
      <c r="A52" s="401"/>
      <c r="B52" s="368"/>
      <c r="C52" s="373"/>
      <c r="D52" s="368"/>
      <c r="E52" s="350"/>
      <c r="F52" s="350"/>
      <c r="G52" s="350"/>
    </row>
    <row r="53" spans="1:7" s="351" customFormat="1" x14ac:dyDescent="0.2">
      <c r="A53" s="397"/>
      <c r="B53" s="368"/>
      <c r="C53" s="373"/>
      <c r="D53" s="368"/>
      <c r="E53" s="350"/>
      <c r="F53" s="350"/>
      <c r="G53" s="350"/>
    </row>
    <row r="54" spans="1:7" s="351" customFormat="1" x14ac:dyDescent="0.2">
      <c r="A54" s="727" t="s">
        <v>285</v>
      </c>
      <c r="B54" s="727"/>
      <c r="C54" s="727"/>
      <c r="D54" s="727"/>
      <c r="E54" s="350"/>
      <c r="F54" s="350"/>
      <c r="G54" s="350"/>
    </row>
    <row r="55" spans="1:7" s="351" customFormat="1" x14ac:dyDescent="0.2">
      <c r="A55" s="728" t="s">
        <v>3</v>
      </c>
      <c r="B55" s="728"/>
      <c r="C55" s="728"/>
      <c r="D55" s="728"/>
      <c r="E55" s="350"/>
      <c r="F55" s="350"/>
      <c r="G55" s="350"/>
    </row>
    <row r="56" spans="1:7" s="351" customFormat="1" x14ac:dyDescent="0.2">
      <c r="A56" s="729" t="s">
        <v>188</v>
      </c>
      <c r="B56" s="729"/>
      <c r="C56" s="729"/>
      <c r="D56" s="729"/>
      <c r="E56" s="350"/>
      <c r="F56" s="350"/>
      <c r="G56" s="350"/>
    </row>
  </sheetData>
  <sheetProtection selectLockedCells="1" autoFilter="0"/>
  <protectedRanges>
    <protectedRange sqref="C19:C22" name="Intervalo1"/>
    <protectedRange sqref="C23:C24 C33:C35" name="Intervalo2"/>
  </protectedRanges>
  <mergeCells count="15">
    <mergeCell ref="A54:D54"/>
    <mergeCell ref="A55:D55"/>
    <mergeCell ref="A56:D56"/>
    <mergeCell ref="A9:D9"/>
    <mergeCell ref="A13:D13"/>
    <mergeCell ref="A17:D17"/>
    <mergeCell ref="A26:D26"/>
    <mergeCell ref="A37:D37"/>
    <mergeCell ref="C39:D40"/>
    <mergeCell ref="B7:D7"/>
    <mergeCell ref="A1:D1"/>
    <mergeCell ref="A2:D2"/>
    <mergeCell ref="A3:D3"/>
    <mergeCell ref="A4:D4"/>
    <mergeCell ref="B6:D6"/>
  </mergeCells>
  <conditionalFormatting sqref="E39:F39">
    <cfRule type="cellIs" dxfId="0" priority="1" stopIfTrue="1" operator="equal">
      <formula>"Atende"</formula>
    </cfRule>
  </conditionalFormatting>
  <dataValidations count="4">
    <dataValidation type="decimal" allowBlank="1" showInputMessage="1" showErrorMessage="1" errorTitle="Atenção" error="O valor deve estar entre 0 e 100"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formula1>0</formula1>
      <formula2>100</formula2>
    </dataValidation>
    <dataValidation type="decimal" allowBlank="1" showInputMessage="1" showErrorMessage="1" errorTitle="Atenção" error="O valor deve estar entre 2%  e  5%"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formula1>2</formula1>
      <formula2>5</formula2>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"Com Desoneração, Sem Desoneração"</formula1>
    </dataValidation>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"Edificações, Fornecimento de Materiais e Equipamentos, Redes de Água, Esgoto ou Correlatas, Rodovias e Ferrovias, Portuárias, Marítimas e Fluviais,"</formula1>
    </dataValidation>
  </dataValidations>
  <printOptions horizontalCentered="1"/>
  <pageMargins left="0.19685039370078741" right="0.19685039370078741" top="0.39370078740157483" bottom="0.39370078740157483" header="0.39370078740157483" footer="0.51181102362204722"/>
  <pageSetup paperSize="9" scale="9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9</vt:i4>
      </vt:variant>
    </vt:vector>
  </HeadingPairs>
  <TitlesOfParts>
    <vt:vector size="16" baseType="lpstr">
      <vt:lpstr>PLANILHA</vt:lpstr>
      <vt:lpstr>MEMÓRIA DE CALCULO</vt:lpstr>
      <vt:lpstr>CPU CBUQ - CAP</vt:lpstr>
      <vt:lpstr>CPA- ADM LOCAL</vt:lpstr>
      <vt:lpstr>MEMORIAL DESCRITIVO</vt:lpstr>
      <vt:lpstr>CRONOGRAMA</vt:lpstr>
      <vt:lpstr>BDI - 23,32%</vt:lpstr>
      <vt:lpstr>'BDI - 23,32%'!Area_de_impressao</vt:lpstr>
      <vt:lpstr>'CPA- ADM LOCAL'!Area_de_impressao</vt:lpstr>
      <vt:lpstr>'CPU CBUQ - CAP'!Area_de_impressao</vt:lpstr>
      <vt:lpstr>CRONOGRAMA!Area_de_impressao</vt:lpstr>
      <vt:lpstr>'MEMORIAL DESCRITIVO'!Area_de_impressao</vt:lpstr>
      <vt:lpstr>PLANILHA!Area_de_impressao</vt:lpstr>
      <vt:lpstr>'CPA- ADM LOCAL'!Titulos_de_impressao</vt:lpstr>
      <vt:lpstr>'MEMORIAL DESCRITIVO'!Titulos_de_impressao</vt:lpstr>
      <vt:lpstr>PLANILHA!Titulos_de_impressao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Júlia</dc:creator>
  <cp:lastModifiedBy>DataInfo</cp:lastModifiedBy>
  <cp:lastPrinted>2020-01-30T16:44:59Z</cp:lastPrinted>
  <dcterms:created xsi:type="dcterms:W3CDTF">2019-08-06T15:17:49Z</dcterms:created>
  <dcterms:modified xsi:type="dcterms:W3CDTF">2020-02-06T19:40:35Z</dcterms:modified>
</cp:coreProperties>
</file>