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Usuario\Documents\PMVA\LICITAÇÕES\LICITAÇÕES\TP 2021-020 CAMPO SOCIETY VILA ESPERANÇA\PROJETOS\"/>
    </mc:Choice>
  </mc:AlternateContent>
  <xr:revisionPtr revIDLastSave="0" documentId="13_ncr:1_{CEB2B493-58B0-4187-9610-C9E279F1D536}" xr6:coauthVersionLast="47" xr6:coauthVersionMax="47" xr10:uidLastSave="{00000000-0000-0000-0000-000000000000}"/>
  <bookViews>
    <workbookView xWindow="-120" yWindow="-120" windowWidth="21840" windowHeight="13140" tabRatio="681" activeTab="7" xr2:uid="{00000000-000D-0000-FFFF-FFFF00000000}"/>
  </bookViews>
  <sheets>
    <sheet name="PLANILHA" sheetId="4" r:id="rId1"/>
    <sheet name="ORÇAMENTO" sheetId="43" state="hidden" r:id="rId2"/>
    <sheet name="MEM. CÁLCULO" sheetId="36" r:id="rId3"/>
    <sheet name="CPU" sheetId="42" r:id="rId4"/>
    <sheet name="CPU " sheetId="45" r:id="rId5"/>
    <sheet name="CPA " sheetId="40" r:id="rId6"/>
    <sheet name="CRONOGRAMA" sheetId="8" r:id="rId7"/>
    <sheet name="BDI - 29,63%" sheetId="44" r:id="rId8"/>
  </sheets>
  <externalReferences>
    <externalReference r:id="rId9"/>
    <externalReference r:id="rId10"/>
    <externalReference r:id="rId11"/>
    <externalReference r:id="rId12"/>
  </externalReferences>
  <definedNames>
    <definedName name="_xlnm.Print_Area" localSheetId="5">'CPA '!$A$1:$K$36</definedName>
    <definedName name="_xlnm.Print_Area" localSheetId="3">CPU!$A$1:$J$220</definedName>
    <definedName name="_xlnm.Print_Area" localSheetId="6">CRONOGRAMA!$A$1:$I$41</definedName>
    <definedName name="_xlnm.Print_Area" localSheetId="2">'MEM. CÁLCULO'!$A$1:$E$80</definedName>
    <definedName name="_xlnm.Print_Area" localSheetId="0">PLANILHA!$A$1:$H$85</definedName>
    <definedName name="_xlnm.Print_Titles" localSheetId="2">'MEM. CÁLCULO'!$1:$6</definedName>
    <definedName name="_xlnm.Print_Titles" localSheetId="0">PLANILHA!$1:$7</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E22" i="4" l="1"/>
  <c r="G22" i="4"/>
  <c r="G61" i="4"/>
  <c r="G62" i="4"/>
  <c r="G66" i="4"/>
  <c r="G58" i="4"/>
  <c r="G45" i="4"/>
  <c r="G47" i="4"/>
  <c r="G48" i="4"/>
  <c r="G49" i="4"/>
  <c r="G50" i="4"/>
  <c r="G51" i="4"/>
  <c r="G52" i="4"/>
  <c r="G53" i="4"/>
  <c r="G54" i="4"/>
  <c r="G55" i="4"/>
  <c r="G35" i="4"/>
  <c r="G36" i="4"/>
  <c r="G37" i="4"/>
  <c r="G38" i="4"/>
  <c r="G39" i="4"/>
  <c r="G40" i="4"/>
  <c r="G41" i="4"/>
  <c r="G34" i="4"/>
  <c r="G26" i="4"/>
  <c r="G31" i="4"/>
  <c r="G25" i="4"/>
  <c r="G15" i="4"/>
  <c r="G16" i="4"/>
  <c r="G17" i="4"/>
  <c r="G18" i="4"/>
  <c r="G19" i="4"/>
  <c r="G20" i="4"/>
  <c r="G21" i="4"/>
  <c r="G14" i="4"/>
  <c r="G10" i="4"/>
  <c r="B10" i="40"/>
  <c r="E59" i="4"/>
  <c r="E60" i="4"/>
  <c r="E61" i="4"/>
  <c r="E62" i="4"/>
  <c r="E63" i="4"/>
  <c r="E64" i="4"/>
  <c r="E65" i="4"/>
  <c r="E66" i="4"/>
  <c r="H22" i="4" l="1"/>
  <c r="H62" i="4"/>
  <c r="H61" i="4"/>
  <c r="H66" i="4"/>
  <c r="E55" i="4"/>
  <c r="H55" i="4" s="1"/>
  <c r="A54" i="36"/>
  <c r="B54" i="36"/>
  <c r="C54" i="36"/>
  <c r="F55" i="4"/>
  <c r="E21" i="4"/>
  <c r="H21" i="4" s="1"/>
  <c r="A20" i="36"/>
  <c r="B20" i="36"/>
  <c r="C20" i="36"/>
  <c r="F21" i="4"/>
  <c r="E45" i="4"/>
  <c r="H45" i="4" s="1"/>
  <c r="E46" i="4"/>
  <c r="E47" i="4"/>
  <c r="H47" i="4" s="1"/>
  <c r="E48" i="4"/>
  <c r="H48" i="4" s="1"/>
  <c r="E49" i="4"/>
  <c r="H49" i="4" s="1"/>
  <c r="E50" i="4"/>
  <c r="H50" i="4" s="1"/>
  <c r="E51" i="4"/>
  <c r="H51" i="4" s="1"/>
  <c r="E52" i="4"/>
  <c r="H52" i="4" s="1"/>
  <c r="E53" i="4"/>
  <c r="H53" i="4" s="1"/>
  <c r="E54" i="4"/>
  <c r="H54" i="4" s="1"/>
  <c r="A47" i="36"/>
  <c r="B47" i="36"/>
  <c r="C47" i="36"/>
  <c r="A48" i="36"/>
  <c r="B48" i="36"/>
  <c r="C48" i="36"/>
  <c r="F48" i="4"/>
  <c r="F49" i="4"/>
  <c r="A21" i="36"/>
  <c r="B21" i="36"/>
  <c r="C21" i="36"/>
  <c r="F22" i="4"/>
  <c r="I129" i="42"/>
  <c r="I128" i="42"/>
  <c r="J130" i="42" s="1"/>
  <c r="I103" i="42"/>
  <c r="I102" i="42"/>
  <c r="J104" i="42" s="1"/>
  <c r="B10" i="42"/>
  <c r="A259" i="45" l="1"/>
  <c r="I47" i="45" l="1"/>
  <c r="I46" i="45"/>
  <c r="I42" i="45"/>
  <c r="I41" i="45"/>
  <c r="I40" i="45"/>
  <c r="I39" i="45"/>
  <c r="I38" i="45"/>
  <c r="I37" i="45"/>
  <c r="I36" i="45"/>
  <c r="I35" i="45"/>
  <c r="I34" i="45"/>
  <c r="I33" i="45"/>
  <c r="I32" i="45"/>
  <c r="I31" i="45"/>
  <c r="I30" i="45"/>
  <c r="I29" i="45"/>
  <c r="I28" i="45"/>
  <c r="I27" i="45"/>
  <c r="I26" i="45"/>
  <c r="I25" i="45"/>
  <c r="I24" i="45"/>
  <c r="I23" i="45"/>
  <c r="I22" i="45"/>
  <c r="I21" i="45"/>
  <c r="I20" i="45"/>
  <c r="I19" i="45"/>
  <c r="I15" i="45"/>
  <c r="I14" i="45"/>
  <c r="I13" i="45"/>
  <c r="B10" i="45"/>
  <c r="B9" i="45"/>
  <c r="J43" i="45" l="1"/>
  <c r="I54" i="45" s="1"/>
  <c r="J48" i="45"/>
  <c r="I55" i="45" s="1"/>
  <c r="J16" i="45"/>
  <c r="I52" i="45" s="1"/>
  <c r="I53" i="45" l="1"/>
  <c r="I56" i="45" s="1"/>
  <c r="I57" i="45" s="1"/>
  <c r="J59" i="45" s="1"/>
  <c r="A10" i="36"/>
  <c r="F11" i="4" l="1"/>
  <c r="I11" i="4"/>
  <c r="G11" i="4" s="1"/>
  <c r="H11" i="4" s="1"/>
  <c r="B144" i="42"/>
  <c r="B143" i="42"/>
  <c r="I158" i="42"/>
  <c r="I157" i="42"/>
  <c r="I153" i="42"/>
  <c r="I152" i="42"/>
  <c r="I148" i="42"/>
  <c r="I147" i="42"/>
  <c r="J78" i="42"/>
  <c r="I84" i="42" s="1"/>
  <c r="I73" i="42"/>
  <c r="J74" i="42" s="1"/>
  <c r="I83" i="42" s="1"/>
  <c r="I69" i="42"/>
  <c r="J70" i="42" s="1"/>
  <c r="I82" i="42" s="1"/>
  <c r="B66" i="42"/>
  <c r="J149" i="42" l="1"/>
  <c r="I163" i="42" s="1"/>
  <c r="J159" i="42"/>
  <c r="I165" i="42" s="1"/>
  <c r="J154" i="42"/>
  <c r="I164" i="42" s="1"/>
  <c r="I166" i="42" s="1"/>
  <c r="I168" i="42" s="1"/>
  <c r="J170" i="42" s="1"/>
  <c r="I44" i="4" s="1"/>
  <c r="G44" i="4" s="1"/>
  <c r="I167" i="42"/>
  <c r="I86" i="42"/>
  <c r="I85" i="42"/>
  <c r="I87" i="42" s="1"/>
  <c r="J89" i="42" s="1"/>
  <c r="I28" i="4" s="1"/>
  <c r="G28" i="4" s="1"/>
  <c r="C53" i="4"/>
  <c r="B231" i="45"/>
  <c r="J246" i="45"/>
  <c r="I252" i="45" s="1"/>
  <c r="I239" i="45"/>
  <c r="J242" i="45" s="1"/>
  <c r="I251" i="45" s="1"/>
  <c r="J236" i="45"/>
  <c r="I250" i="45" s="1"/>
  <c r="I212" i="45"/>
  <c r="J215" i="45" s="1"/>
  <c r="I224" i="45" s="1"/>
  <c r="J204" i="45"/>
  <c r="B204" i="45"/>
  <c r="A204" i="45"/>
  <c r="B203" i="45"/>
  <c r="J219" i="45"/>
  <c r="I225" i="45" s="1"/>
  <c r="J209" i="45"/>
  <c r="I223" i="45" s="1"/>
  <c r="B177" i="45"/>
  <c r="A177" i="45"/>
  <c r="J190" i="45"/>
  <c r="I197" i="45" s="1"/>
  <c r="I185" i="45"/>
  <c r="I181" i="45"/>
  <c r="I180" i="45"/>
  <c r="B148" i="45"/>
  <c r="A148" i="45"/>
  <c r="J164" i="45"/>
  <c r="I171" i="45" s="1"/>
  <c r="I159" i="45"/>
  <c r="I158" i="45"/>
  <c r="I157" i="45"/>
  <c r="I156" i="45"/>
  <c r="I152" i="45"/>
  <c r="I151" i="45"/>
  <c r="I130" i="45"/>
  <c r="J119" i="45"/>
  <c r="B119" i="45"/>
  <c r="A119" i="45"/>
  <c r="J135" i="45"/>
  <c r="I142" i="45" s="1"/>
  <c r="I129" i="45"/>
  <c r="I128" i="45"/>
  <c r="I127" i="45"/>
  <c r="I123" i="45"/>
  <c r="I122" i="45"/>
  <c r="J91" i="45"/>
  <c r="B91" i="45"/>
  <c r="J106" i="45"/>
  <c r="I113" i="45" s="1"/>
  <c r="I101" i="45"/>
  <c r="I100" i="45"/>
  <c r="I99" i="45"/>
  <c r="I95" i="45"/>
  <c r="I94" i="45"/>
  <c r="I66" i="45"/>
  <c r="J63" i="45"/>
  <c r="B63" i="45"/>
  <c r="A63" i="45"/>
  <c r="B62" i="45"/>
  <c r="B40" i="42"/>
  <c r="J53" i="42"/>
  <c r="I59" i="42" s="1"/>
  <c r="I48" i="42"/>
  <c r="J49" i="42" s="1"/>
  <c r="I58" i="42" s="1"/>
  <c r="I44" i="42"/>
  <c r="I43" i="42"/>
  <c r="J182" i="45" l="1"/>
  <c r="I194" i="45" s="1"/>
  <c r="J131" i="45"/>
  <c r="I141" i="45" s="1"/>
  <c r="I253" i="45"/>
  <c r="I254" i="45" s="1"/>
  <c r="J256" i="45" s="1"/>
  <c r="I70" i="4" s="1"/>
  <c r="G70" i="4" s="1"/>
  <c r="H70" i="4" s="1"/>
  <c r="I226" i="45"/>
  <c r="I227" i="45" s="1"/>
  <c r="J229" i="45" s="1"/>
  <c r="I69" i="4" s="1"/>
  <c r="G69" i="4" s="1"/>
  <c r="H69" i="4" s="1"/>
  <c r="J186" i="45"/>
  <c r="I196" i="45" s="1"/>
  <c r="J160" i="45"/>
  <c r="I170" i="45" s="1"/>
  <c r="J153" i="45"/>
  <c r="I168" i="45" s="1"/>
  <c r="J102" i="45"/>
  <c r="I112" i="45" s="1"/>
  <c r="J124" i="45"/>
  <c r="I139" i="45" s="1"/>
  <c r="J96" i="45"/>
  <c r="I110" i="45" s="1"/>
  <c r="J45" i="42"/>
  <c r="I57" i="42" s="1"/>
  <c r="I61" i="42" s="1"/>
  <c r="I140" i="45" l="1"/>
  <c r="I143" i="45" s="1"/>
  <c r="I144" i="45" s="1"/>
  <c r="J146" i="45" s="1"/>
  <c r="I63" i="4" s="1"/>
  <c r="G63" i="4" s="1"/>
  <c r="H63" i="4" s="1"/>
  <c r="I169" i="45"/>
  <c r="I172" i="45" s="1"/>
  <c r="I173" i="45" s="1"/>
  <c r="J175" i="45" s="1"/>
  <c r="I64" i="4" s="1"/>
  <c r="G64" i="4" s="1"/>
  <c r="H64" i="4" s="1"/>
  <c r="I111" i="45"/>
  <c r="I114" i="45" s="1"/>
  <c r="I115" i="45" s="1"/>
  <c r="J117" i="45" s="1"/>
  <c r="I60" i="4" s="1"/>
  <c r="H60" i="4" s="1"/>
  <c r="I195" i="45"/>
  <c r="I198" i="45" s="1"/>
  <c r="I199" i="45" s="1"/>
  <c r="J201" i="45" s="1"/>
  <c r="I65" i="4" s="1"/>
  <c r="H65" i="4" s="1"/>
  <c r="I60" i="42"/>
  <c r="I62" i="42" s="1"/>
  <c r="J64" i="42" s="1"/>
  <c r="I27" i="4" s="1"/>
  <c r="J78" i="45" l="1"/>
  <c r="I85" i="45" s="1"/>
  <c r="I73" i="45"/>
  <c r="I72" i="45"/>
  <c r="I71" i="45"/>
  <c r="I67" i="45"/>
  <c r="B5" i="45"/>
  <c r="B4" i="45"/>
  <c r="A1" i="45"/>
  <c r="C52" i="36"/>
  <c r="C53" i="36"/>
  <c r="B53" i="36"/>
  <c r="A52" i="36"/>
  <c r="A53" i="36"/>
  <c r="F54" i="4"/>
  <c r="F53" i="4"/>
  <c r="A46" i="36"/>
  <c r="A49" i="36"/>
  <c r="A50" i="36"/>
  <c r="A51" i="36"/>
  <c r="F51" i="4"/>
  <c r="F52" i="4"/>
  <c r="J74" i="45" l="1"/>
  <c r="I84" i="45" s="1"/>
  <c r="J68" i="45"/>
  <c r="I82" i="45" s="1"/>
  <c r="I83" i="45" l="1"/>
  <c r="I86" i="45" s="1"/>
  <c r="I87" i="45" s="1"/>
  <c r="J89" i="45" s="1"/>
  <c r="I59" i="4" s="1"/>
  <c r="G59" i="4" s="1"/>
  <c r="H59" i="4" s="1"/>
  <c r="F70" i="4"/>
  <c r="F69" i="4"/>
  <c r="F65" i="4"/>
  <c r="F66" i="4"/>
  <c r="F60" i="4"/>
  <c r="F61" i="4"/>
  <c r="F62" i="4"/>
  <c r="F63" i="4"/>
  <c r="F64" i="4"/>
  <c r="F58" i="4"/>
  <c r="F45" i="4"/>
  <c r="F47" i="4"/>
  <c r="F50" i="4"/>
  <c r="F39" i="4"/>
  <c r="F40" i="4"/>
  <c r="F41" i="4"/>
  <c r="F35" i="4"/>
  <c r="F36" i="4"/>
  <c r="F37" i="4"/>
  <c r="F38" i="4"/>
  <c r="F34" i="4"/>
  <c r="F31" i="4"/>
  <c r="F26" i="4"/>
  <c r="F27" i="4"/>
  <c r="F28" i="4"/>
  <c r="F25" i="4"/>
  <c r="F15" i="4"/>
  <c r="F16" i="4"/>
  <c r="F17" i="4"/>
  <c r="F18" i="4"/>
  <c r="F19" i="4"/>
  <c r="F20" i="4"/>
  <c r="F14" i="4"/>
  <c r="F10" i="4"/>
  <c r="B65" i="36"/>
  <c r="A65" i="36"/>
  <c r="E30" i="4"/>
  <c r="E29" i="4"/>
  <c r="B29" i="36"/>
  <c r="B28" i="36"/>
  <c r="A28" i="36"/>
  <c r="A29" i="36"/>
  <c r="B117" i="42"/>
  <c r="I136" i="42"/>
  <c r="I124" i="42"/>
  <c r="J125" i="42" s="1"/>
  <c r="I135" i="42" s="1"/>
  <c r="I120" i="42"/>
  <c r="J121" i="42" s="1"/>
  <c r="I134" i="42" s="1"/>
  <c r="B91" i="42"/>
  <c r="B39" i="42"/>
  <c r="I110" i="42"/>
  <c r="I98" i="42"/>
  <c r="J99" i="42" s="1"/>
  <c r="I109" i="42" s="1"/>
  <c r="I94" i="42"/>
  <c r="J95" i="42" s="1"/>
  <c r="I108" i="42" s="1"/>
  <c r="F59" i="4" l="1"/>
  <c r="I138" i="42"/>
  <c r="I137" i="42"/>
  <c r="I139" i="42" s="1"/>
  <c r="J141" i="42" s="1"/>
  <c r="I30" i="4" s="1"/>
  <c r="H30" i="4" s="1"/>
  <c r="I112" i="42"/>
  <c r="I111" i="42"/>
  <c r="I113" i="42" s="1"/>
  <c r="J115" i="42" s="1"/>
  <c r="I29" i="4" s="1"/>
  <c r="G29" i="4" s="1"/>
  <c r="H29" i="4" s="1"/>
  <c r="N15" i="4"/>
  <c r="O15" i="4" s="1"/>
  <c r="F29" i="4" l="1"/>
  <c r="F30" i="4"/>
  <c r="B23" i="8"/>
  <c r="E58" i="4"/>
  <c r="H58" i="4" s="1"/>
  <c r="A60" i="36"/>
  <c r="B60" i="36"/>
  <c r="C60" i="36"/>
  <c r="A61" i="36"/>
  <c r="B61" i="36"/>
  <c r="C61" i="36"/>
  <c r="A62" i="36"/>
  <c r="B62" i="36"/>
  <c r="C62" i="36"/>
  <c r="A63" i="36"/>
  <c r="B63" i="36"/>
  <c r="C63" i="36"/>
  <c r="A64" i="36"/>
  <c r="B64" i="36"/>
  <c r="C64" i="36"/>
  <c r="A56" i="36"/>
  <c r="B56" i="36"/>
  <c r="A57" i="36"/>
  <c r="B57" i="36"/>
  <c r="C57" i="36"/>
  <c r="A58" i="36"/>
  <c r="B58" i="36"/>
  <c r="C58" i="36"/>
  <c r="A59" i="36"/>
  <c r="B59" i="36"/>
  <c r="C59" i="36"/>
  <c r="H67" i="4" l="1"/>
  <c r="E23" i="8" s="1"/>
  <c r="I23" i="8" s="1"/>
  <c r="B4" i="44"/>
  <c r="A44" i="44"/>
  <c r="A41" i="44"/>
  <c r="C33" i="44"/>
  <c r="C26" i="44" s="1"/>
  <c r="C37" i="44" s="1"/>
  <c r="I187" i="42" l="1"/>
  <c r="I188" i="42"/>
  <c r="I189" i="42"/>
  <c r="I190" i="42"/>
  <c r="I191" i="42"/>
  <c r="B173" i="42"/>
  <c r="B172" i="42"/>
  <c r="I200" i="42"/>
  <c r="J201" i="42" s="1"/>
  <c r="I207" i="42" s="1"/>
  <c r="I196" i="42"/>
  <c r="I195" i="42"/>
  <c r="I194" i="42"/>
  <c r="I193" i="42"/>
  <c r="I192" i="42"/>
  <c r="I186" i="42"/>
  <c r="I185" i="42"/>
  <c r="I184" i="42"/>
  <c r="I180" i="42"/>
  <c r="I179" i="42"/>
  <c r="I178" i="42"/>
  <c r="I177" i="42"/>
  <c r="I176" i="42"/>
  <c r="J197" i="42" l="1"/>
  <c r="I206" i="42" s="1"/>
  <c r="J181" i="42"/>
  <c r="I205" i="42" s="1"/>
  <c r="I209" i="42" s="1"/>
  <c r="A44" i="36"/>
  <c r="B44" i="36"/>
  <c r="C44" i="36"/>
  <c r="I208" i="42" l="1"/>
  <c r="I210" i="42" s="1"/>
  <c r="J212" i="42" s="1"/>
  <c r="I46" i="4" s="1"/>
  <c r="G46" i="4" s="1"/>
  <c r="H46" i="4" s="1"/>
  <c r="L82" i="4"/>
  <c r="C9" i="43"/>
  <c r="F40" i="8"/>
  <c r="B26" i="8"/>
  <c r="B20" i="8"/>
  <c r="B17" i="8"/>
  <c r="B8" i="8"/>
  <c r="A69" i="36"/>
  <c r="B69" i="36"/>
  <c r="C69" i="36"/>
  <c r="A67" i="36"/>
  <c r="B67" i="36"/>
  <c r="A68" i="36"/>
  <c r="B68" i="36"/>
  <c r="C68" i="36"/>
  <c r="E35" i="4"/>
  <c r="H35" i="4" s="1"/>
  <c r="E36" i="4"/>
  <c r="H36" i="4" s="1"/>
  <c r="E37" i="4"/>
  <c r="H37" i="4" s="1"/>
  <c r="E38" i="4"/>
  <c r="H38" i="4" s="1"/>
  <c r="E39" i="4"/>
  <c r="H39" i="4" s="1"/>
  <c r="E40" i="4"/>
  <c r="H40" i="4" s="1"/>
  <c r="E41" i="4"/>
  <c r="H41" i="4" s="1"/>
  <c r="E34" i="4"/>
  <c r="H34" i="4" s="1"/>
  <c r="E44" i="4"/>
  <c r="H44" i="4" s="1"/>
  <c r="A45" i="36"/>
  <c r="B45" i="36"/>
  <c r="C45" i="36"/>
  <c r="B46" i="36"/>
  <c r="C46" i="36"/>
  <c r="B49" i="36"/>
  <c r="C49" i="36"/>
  <c r="B50" i="36"/>
  <c r="C50" i="36"/>
  <c r="B51" i="36"/>
  <c r="C51" i="36"/>
  <c r="A43" i="36"/>
  <c r="B43" i="36"/>
  <c r="C43" i="36"/>
  <c r="B42" i="36"/>
  <c r="A42" i="36"/>
  <c r="A39" i="36"/>
  <c r="B39" i="36"/>
  <c r="C39" i="36"/>
  <c r="A40" i="36"/>
  <c r="B40" i="36"/>
  <c r="C40" i="36"/>
  <c r="A32" i="36"/>
  <c r="B32" i="36"/>
  <c r="A33" i="36"/>
  <c r="B33" i="36"/>
  <c r="C33" i="36"/>
  <c r="A34" i="36"/>
  <c r="B34" i="36"/>
  <c r="C34" i="36"/>
  <c r="A35" i="36"/>
  <c r="B35" i="36"/>
  <c r="C35" i="36"/>
  <c r="A36" i="36"/>
  <c r="B36" i="36"/>
  <c r="C36" i="36"/>
  <c r="A37" i="36"/>
  <c r="B37" i="36"/>
  <c r="C37" i="36"/>
  <c r="A38" i="36"/>
  <c r="B38" i="36"/>
  <c r="C38" i="36"/>
  <c r="E26" i="4"/>
  <c r="H26" i="4" s="1"/>
  <c r="E27" i="4"/>
  <c r="H27" i="4" s="1"/>
  <c r="E28" i="4"/>
  <c r="H28" i="4" s="1"/>
  <c r="E31" i="4"/>
  <c r="H31" i="4" s="1"/>
  <c r="E25" i="4"/>
  <c r="H25" i="4" s="1"/>
  <c r="C24" i="36"/>
  <c r="C25" i="36"/>
  <c r="C26" i="36"/>
  <c r="C27" i="36"/>
  <c r="C30" i="36"/>
  <c r="A25" i="36"/>
  <c r="A26" i="36"/>
  <c r="A27" i="36"/>
  <c r="A30" i="36"/>
  <c r="B25" i="36"/>
  <c r="B26" i="36"/>
  <c r="B27" i="36"/>
  <c r="B30" i="36"/>
  <c r="E20" i="4"/>
  <c r="H20" i="4" s="1"/>
  <c r="E15" i="4"/>
  <c r="H15" i="4" s="1"/>
  <c r="E16" i="4"/>
  <c r="H16" i="4" s="1"/>
  <c r="E17" i="4"/>
  <c r="H17" i="4" s="1"/>
  <c r="E18" i="4"/>
  <c r="H18" i="4" s="1"/>
  <c r="E19" i="4"/>
  <c r="H19" i="4" s="1"/>
  <c r="E14" i="4"/>
  <c r="H14" i="4" s="1"/>
  <c r="C14" i="36"/>
  <c r="C15" i="36"/>
  <c r="C16" i="36"/>
  <c r="C17" i="36"/>
  <c r="C18" i="36"/>
  <c r="C19" i="36"/>
  <c r="C13" i="36"/>
  <c r="A14" i="36"/>
  <c r="A15" i="36"/>
  <c r="A16" i="36"/>
  <c r="A17" i="36"/>
  <c r="A18" i="36"/>
  <c r="A19" i="36"/>
  <c r="B14" i="36"/>
  <c r="B15" i="36"/>
  <c r="B16" i="36"/>
  <c r="B17" i="36"/>
  <c r="B18" i="36"/>
  <c r="B19" i="36"/>
  <c r="B13" i="36"/>
  <c r="A12" i="36"/>
  <c r="A13" i="36"/>
  <c r="C9" i="36"/>
  <c r="C8" i="36"/>
  <c r="A217" i="42"/>
  <c r="B4" i="42"/>
  <c r="J26" i="42"/>
  <c r="I32" i="42" s="1"/>
  <c r="I21" i="42"/>
  <c r="I20" i="42"/>
  <c r="I19" i="42"/>
  <c r="I18" i="42"/>
  <c r="I14" i="42"/>
  <c r="I13" i="42"/>
  <c r="B9" i="42"/>
  <c r="B5" i="42"/>
  <c r="A1" i="42"/>
  <c r="B11" i="8"/>
  <c r="A8" i="36"/>
  <c r="A9" i="36"/>
  <c r="A23" i="36"/>
  <c r="A24" i="36"/>
  <c r="A71" i="36"/>
  <c r="A72" i="36"/>
  <c r="A7" i="36"/>
  <c r="B12" i="36"/>
  <c r="B23" i="36"/>
  <c r="E10" i="4"/>
  <c r="H10" i="4" s="1"/>
  <c r="E9" i="4"/>
  <c r="B4" i="36"/>
  <c r="B3" i="36"/>
  <c r="A32" i="40"/>
  <c r="B29" i="8"/>
  <c r="B14" i="8"/>
  <c r="E73" i="4"/>
  <c r="B72" i="36"/>
  <c r="B71" i="36"/>
  <c r="I15" i="40"/>
  <c r="K15" i="40" s="1"/>
  <c r="B5" i="40"/>
  <c r="B4" i="40"/>
  <c r="I23" i="40"/>
  <c r="I22" i="40"/>
  <c r="I14" i="40"/>
  <c r="K14" i="40" s="1"/>
  <c r="D4" i="36"/>
  <c r="D3" i="36"/>
  <c r="B24" i="36"/>
  <c r="B9" i="36"/>
  <c r="B8" i="36"/>
  <c r="A74" i="36"/>
  <c r="A38" i="8"/>
  <c r="B4" i="8"/>
  <c r="B3" i="8"/>
  <c r="H23" i="4" l="1"/>
  <c r="F46" i="4"/>
  <c r="H71" i="4"/>
  <c r="E26" i="8" s="1"/>
  <c r="I26" i="8" s="1"/>
  <c r="K16" i="40"/>
  <c r="I21" i="40" s="1"/>
  <c r="J15" i="42"/>
  <c r="I30" i="42" s="1"/>
  <c r="I34" i="42" s="1"/>
  <c r="J22" i="42"/>
  <c r="I31" i="42" s="1"/>
  <c r="F73" i="4" l="1"/>
  <c r="I24" i="40"/>
  <c r="I26" i="40" s="1"/>
  <c r="F44" i="4"/>
  <c r="H56" i="4"/>
  <c r="I33" i="42"/>
  <c r="I35" i="42" s="1"/>
  <c r="J37" i="42" s="1"/>
  <c r="I9" i="4" s="1"/>
  <c r="G9" i="4" s="1"/>
  <c r="H9" i="4" s="1"/>
  <c r="E11" i="8"/>
  <c r="F11" i="8" s="1"/>
  <c r="H32" i="4"/>
  <c r="E14" i="8" s="1"/>
  <c r="H42" i="4"/>
  <c r="E17" i="8" s="1"/>
  <c r="G17" i="8" s="1"/>
  <c r="K28" i="40"/>
  <c r="G73" i="4" s="1"/>
  <c r="H73" i="4" s="1"/>
  <c r="I14" i="8" l="1"/>
  <c r="H14" i="8"/>
  <c r="F9" i="4"/>
  <c r="H74" i="4"/>
  <c r="E29" i="8" s="1"/>
  <c r="E20" i="8"/>
  <c r="I20" i="8" s="1"/>
  <c r="H17" i="8"/>
  <c r="I17" i="8"/>
  <c r="H11" i="8"/>
  <c r="I11" i="8"/>
  <c r="G11" i="8"/>
  <c r="H29" i="8" l="1"/>
  <c r="H33" i="8" s="1"/>
  <c r="F29" i="8"/>
  <c r="I29" i="8"/>
  <c r="I33" i="8" s="1"/>
  <c r="G29" i="8"/>
  <c r="G33" i="8" s="1"/>
  <c r="H12" i="4"/>
  <c r="E8" i="8" l="1"/>
  <c r="E33" i="8" s="1"/>
  <c r="H76" i="4"/>
  <c r="I74" i="4" s="1"/>
  <c r="K74" i="4" s="1"/>
  <c r="F8" i="8" l="1"/>
  <c r="F33" i="8" s="1"/>
  <c r="F35" i="8" s="1"/>
  <c r="F36" i="8" s="1"/>
  <c r="I12" i="4"/>
  <c r="K12" i="4" s="1"/>
  <c r="E24" i="8"/>
  <c r="E30" i="8"/>
  <c r="E21" i="8"/>
  <c r="E12" i="8"/>
  <c r="E9" i="8"/>
  <c r="E15" i="8"/>
  <c r="E27" i="8"/>
  <c r="E18" i="8"/>
  <c r="I35" i="8"/>
  <c r="G35" i="8"/>
  <c r="H35" i="8"/>
  <c r="F34" i="8" l="1"/>
  <c r="G34" i="8" s="1"/>
  <c r="H34" i="8" s="1"/>
  <c r="I34" i="8" s="1"/>
  <c r="G36" i="8"/>
  <c r="H36" i="8" s="1"/>
  <c r="I36" i="8" s="1"/>
  <c r="E35"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00000000-0006-0000-0400-000001000000}">
      <text>
        <r>
          <rPr>
            <sz val="9"/>
            <color indexed="81"/>
            <rFont val="Segoe UI"/>
            <family val="2"/>
          </rPr>
          <t>Nome do Orgão  ou Empresa Executante</t>
        </r>
      </text>
    </comment>
    <comment ref="B9" authorId="1" shapeId="0" xr:uid="{00000000-0006-0000-0400-000002000000}">
      <text>
        <r>
          <rPr>
            <b/>
            <sz val="9"/>
            <color indexed="81"/>
            <rFont val="Tahoma"/>
            <family val="2"/>
          </rPr>
          <t>Escolha</t>
        </r>
        <r>
          <rPr>
            <sz val="9"/>
            <color indexed="81"/>
            <rFont val="Tahoma"/>
            <family val="2"/>
          </rPr>
          <t xml:space="preserve">
</t>
        </r>
      </text>
    </comment>
    <comment ref="B13" authorId="1" shapeId="0" xr:uid="{00000000-0006-0000-0400-000003000000}">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00000000-0006-0000-0400-00000400000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00000000-0006-0000-0400-000005000000}">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00000000-0006-0000-0400-000006000000}">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00000000-0006-0000-0400-00000700000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00000000-0006-0000-0400-000008000000}">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00000000-0006-0000-0400-000009000000}">
      <text>
        <r>
          <rPr>
            <sz val="10"/>
            <color indexed="81"/>
            <rFont val="Tahoma"/>
            <family val="2"/>
          </rPr>
          <t>COFINS (Contribuição para Financiamento da Seguridade Socia Financia a seguridade social pelo sistema S (SESC, SESI, SENAC, SENAI, SEST, SENAT, SENAR E SEBRAE).</t>
        </r>
      </text>
    </comment>
    <comment ref="C32" authorId="2" shapeId="0" xr:uid="{00000000-0006-0000-0400-00000A00000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<sst xmlns="http://schemas.openxmlformats.org/spreadsheetml/2006/main" count="1217" uniqueCount="466">
  <si>
    <r>
      <t xml:space="preserve">PREFEITURA MUNICIPAL DE VARGEM ALTA                                                                     </t>
    </r>
    <r>
      <rPr>
        <b/>
        <sz val="12"/>
        <rFont val="Arial"/>
        <family val="2"/>
      </rPr>
      <t>ESTADO DO ESPÍRITO SANTO</t>
    </r>
  </si>
  <si>
    <t>OBRA:</t>
  </si>
  <si>
    <t>SINAPI MAIO/2021</t>
  </si>
  <si>
    <t>LOCAL:</t>
  </si>
  <si>
    <t>VILA ESPERANÇA - VARGEM ALTA / ES</t>
  </si>
  <si>
    <t>PLANILHA ORÇAMENTÁRIA</t>
  </si>
  <si>
    <t>ITEM</t>
  </si>
  <si>
    <t>CÓDIGO</t>
  </si>
  <si>
    <t>ESPECIFICAÇÃO</t>
  </si>
  <si>
    <t>UNID</t>
  </si>
  <si>
    <t>QUANT.</t>
  </si>
  <si>
    <t>P. UNIT.</t>
  </si>
  <si>
    <t>P. TOTAL</t>
  </si>
  <si>
    <t>SERVIÇOS PRELIMINARES</t>
  </si>
  <si>
    <t>1.1</t>
  </si>
  <si>
    <t>CPU</t>
  </si>
  <si>
    <t>M²</t>
  </si>
  <si>
    <t>1.2</t>
  </si>
  <si>
    <t>93208 SINAPI</t>
  </si>
  <si>
    <t>EXECUÇÃO DE ALMOXARIFADO EM CANTEIRO DE OBRA EM CHAPA DE MADEIRA COMPENSADA, INCLUSO PRATELEIRAS. AF_02/2016</t>
  </si>
  <si>
    <t xml:space="preserve">SUBTOTAL </t>
  </si>
  <si>
    <t>2.1</t>
  </si>
  <si>
    <t>100576 SINAPI</t>
  </si>
  <si>
    <t>REGULARIZAÇÃO E COMPACTAÇÃO DE SUBLEITO DE SOLO PREDOMINANTEMENTE ARGILOSO. AF_11/2019</t>
  </si>
  <si>
    <t>2.2</t>
  </si>
  <si>
    <t>M³</t>
  </si>
  <si>
    <t>2.3</t>
  </si>
  <si>
    <t>2.4</t>
  </si>
  <si>
    <t>2.5</t>
  </si>
  <si>
    <t>101749 SINAPI</t>
  </si>
  <si>
    <t>PISO CIMENTADO, TRAÇO 1:3 (CIMENTO E AREIA), ACABAMENTO LISO, ESPESSURA 4,0 CM, PREPARO MECÂNICO DA ARGAMASSA. AF_09/2020</t>
  </si>
  <si>
    <t>2.6</t>
  </si>
  <si>
    <t>94273 SINAPI</t>
  </si>
  <si>
    <t>ASSENTAMENTO DE GUIA (MEIO-FIO) EM TRECHO RETO, CONFECCIONADA EM CONCRETO PRÉ-FABRICADO, DIMENSÕES 100X15X13X30 CM (COMPRIMENTO X BASE INFERIOR X BASE SUPERIOR X ALTURA), PARA VIAS URBANAS (USO VIÁRIO). AF_06/2016</t>
  </si>
  <si>
    <t>M</t>
  </si>
  <si>
    <t>2.7</t>
  </si>
  <si>
    <t>102491 SINAPI</t>
  </si>
  <si>
    <t>PINTURA DE PISO COM TINTA ACRÍLICA, APLICAÇÃO MANUAL, 2 DEMÃOS, INCLUSO FUNDO PREPARADOR. AF_05/2021</t>
  </si>
  <si>
    <t>102506 SINAPI</t>
  </si>
  <si>
    <t>PINTURA DE DEMARCAÇÃO DE QUADRA POLIESPORTIVA COM TINTA EPÓXI, E = 5 CM, APLICAÇÃO MANUAL. AF_05/2021</t>
  </si>
  <si>
    <t>SUBTOTAL</t>
  </si>
  <si>
    <t>DRENAGEM</t>
  </si>
  <si>
    <t>3.1</t>
  </si>
  <si>
    <t>93358 SINAPI</t>
  </si>
  <si>
    <t>ESCAVAÇÃO MANUAL DE VALA COM PROFUNDIDADE MENOR OU IGUAL A 1,30 M. AF_02/2021</t>
  </si>
  <si>
    <t>3.2</t>
  </si>
  <si>
    <t>73881/001 SINAPI</t>
  </si>
  <si>
    <t>EXECUCAO DE DRENO COM MANTA GEOTEXTIL 200 G/M2</t>
  </si>
  <si>
    <t>3.3</t>
  </si>
  <si>
    <t>3.4</t>
  </si>
  <si>
    <t>Fornecimento e espalhamento de brita 1 ou 2</t>
  </si>
  <si>
    <t>3.5</t>
  </si>
  <si>
    <t>99253 SINAPI</t>
  </si>
  <si>
    <t>CAIXA ENTERRADA HIDRÁULICA RETANGULAR EM ALVENARIA COM TIJOLOS CERÂMICOS MACIÇOS, DIMENSÕES INTERNAS: 0,6X0,6X0,6 M PARA REDE DE DRENAGEM. AF_12/2020</t>
  </si>
  <si>
    <t>UND.</t>
  </si>
  <si>
    <t>FECHAMENTO LATERAL</t>
  </si>
  <si>
    <t>4.1</t>
  </si>
  <si>
    <t>4.2</t>
  </si>
  <si>
    <t>90696  SINAPI</t>
  </si>
  <si>
    <t>TUBO DE PVC PARA REDE COLETORA DE ESGOTO DE PAREDE MACIÇA, DN 200 MM</t>
  </si>
  <si>
    <t>4.3</t>
  </si>
  <si>
    <t>4.4</t>
  </si>
  <si>
    <t>89472 SINAPI</t>
  </si>
  <si>
    <t>ALVENARIA DE BLOCOS DE CONCRETO ESTRUTURAL 14X19X39 CM, (ESPESSURA 14CM) FBK = 14,0 MPA, PARA PAREDES COM ÁREA LÍQUIDA MENOR QUE 6M², SEM VÃOS, UTILIZANDO COLHER DE PEDREIRO. AF_12/2014</t>
  </si>
  <si>
    <t>4.5</t>
  </si>
  <si>
    <t>87893 SINAPI</t>
  </si>
  <si>
    <t>CHAPISCO APLICADO EM ALVENARIA (SEM PRESENÇA DE VÃOS) E ESTRUTURAS DE CONCRETO DE FACHADA, COM COLHER DE PEDREIRO. ARGAMASSA TRAÇO 1:3 COM PREPARO MANUAL. AF_06/2014</t>
  </si>
  <si>
    <t>4.6</t>
  </si>
  <si>
    <t>87794 SINAPI</t>
  </si>
  <si>
    <t>EMBOÇO OU MASSA ÚNICA EM ARGAMASSA TRAÇO 1:2:8, PREPARO MANUAL, APLICADA MANUALMENTE EM PANOS CEGOS DE FACHADA (SEM PRESENÇA DE VÃOS), ESPESSURA DE 25 MM. AF_06/201</t>
  </si>
  <si>
    <t>4.7</t>
  </si>
  <si>
    <t>88489  SINAPI</t>
  </si>
  <si>
    <t>APLICAÇÃO MANUAL DE PINTURA COM TINTA LÁTEX ACRÍLICA EM PAREDES, DUAS DEMÃOS. AF_06/2014</t>
  </si>
  <si>
    <t>4.8</t>
  </si>
  <si>
    <t>102363 SINAPI</t>
  </si>
  <si>
    <t>ALAMBRADO PARA QUADRA POLIESPORTIVA, ESTRUTURADO POR TUBOS DE ACO GALVANIZADO, (MONTANTES COM DIAMETRO 2", TRAVESSAS E ESCORAS COM DIÂMETRO 1 ¼), COM TELA DE ARAME GALVANIZADO, FIO 12 BWG E MALHA QUADRADA 5X5CM (EXCETO MURETA). AF_03/2021</t>
  </si>
  <si>
    <t>INTALAÇÕES ELÉTRICAS</t>
  </si>
  <si>
    <t>5.1</t>
  </si>
  <si>
    <t>5.2</t>
  </si>
  <si>
    <t>5.3</t>
  </si>
  <si>
    <t>Caixa de passagem de alvenaria de blocos de concreto 9x19x39cm, dimensões de 30x30x50cm, com revestimento interno em chapisco e reboco, tampa de concreto esp.5cm e lastro de brita 5 cm</t>
  </si>
  <si>
    <t>5.4</t>
  </si>
  <si>
    <t>5.5</t>
  </si>
  <si>
    <t>91928 SINAPI</t>
  </si>
  <si>
    <t>CABO DE COBRE FLEXÍVEL ISOLADO, 4 MM², ANTI-CHAMA 450/750 V, PARA CIRCUITOS TERMINAIS - FORNECIMENTO E INSTALAÇÃO. AF_12/2015</t>
  </si>
  <si>
    <t>5.6</t>
  </si>
  <si>
    <t>5.7</t>
  </si>
  <si>
    <t>5.8</t>
  </si>
  <si>
    <t>EQUIPAMENTOS</t>
  </si>
  <si>
    <t>6.1</t>
  </si>
  <si>
    <t>Trave para futebol de salão de tubo de ferro galvanizado 3", com recuo, removível</t>
  </si>
  <si>
    <t>6.2</t>
  </si>
  <si>
    <t>Rede para futebol de salão</t>
  </si>
  <si>
    <t xml:space="preserve">ADMINISTRAÇÃO LOCAL </t>
  </si>
  <si>
    <t>7.1</t>
  </si>
  <si>
    <t>CPA</t>
  </si>
  <si>
    <t>Administração do canteiro de obras</t>
  </si>
  <si>
    <t>und</t>
  </si>
  <si>
    <t>TOTAL</t>
  </si>
  <si>
    <t xml:space="preserve">EMENDA </t>
  </si>
  <si>
    <t>VALOR MAXIMO</t>
  </si>
  <si>
    <t>GERALDO BRUNORO ESTEVES</t>
  </si>
  <si>
    <t>ELIESER RABELLO</t>
  </si>
  <si>
    <t>CREA-ES 033738/D</t>
  </si>
  <si>
    <t>PREFEITO MUNICIPAL</t>
  </si>
  <si>
    <t>ORÇAMENTO GRAMA SINTÉTICA</t>
  </si>
  <si>
    <t>ONE GRASS</t>
  </si>
  <si>
    <t>PONTAL ESPORTES</t>
  </si>
  <si>
    <t>TOPFIELD</t>
  </si>
  <si>
    <t>MEMÓRIA DE CÁLCULO</t>
  </si>
  <si>
    <t>CÁLCULO</t>
  </si>
  <si>
    <t xml:space="preserve">Dimensão da placa: (1,50 X 3,00) = 4,50m2 </t>
  </si>
  <si>
    <t xml:space="preserve">(3,00 x 3,00 m) = 9,00 m2 </t>
  </si>
  <si>
    <t>44,00m x 29,00m = 1.276,00m²</t>
  </si>
  <si>
    <t>1.276,00m²  - 110,00m² = 1.166,00m²</t>
  </si>
  <si>
    <t>2,50m x 44,00m = 110,00m²</t>
  </si>
  <si>
    <t>44,00m</t>
  </si>
  <si>
    <t>2,5m + 2,5m + 18,50m + 18,50m = 42,00m</t>
  </si>
  <si>
    <t>2 unidades</t>
  </si>
  <si>
    <t>1,30m x (0,1² x 3,14) x 58 = 2,37m³ + (0,60m x 0,20m x 146,00m) = 19,90m³</t>
  </si>
  <si>
    <t>1,30m x 58 = 75,40m</t>
  </si>
  <si>
    <t>(1,30m - 0,60m) x (0,1² x 3,14) x 58 = 1,28m³</t>
  </si>
  <si>
    <t>0,80m x 146,00m = 116,80m²</t>
  </si>
  <si>
    <t>0,20m x 146,00m = 29,20m x 2 = 58,40m²</t>
  </si>
  <si>
    <t>146,00m x 5,00m = 730,00m²</t>
  </si>
  <si>
    <t>6 unidades</t>
  </si>
  <si>
    <t>1 unidade</t>
  </si>
  <si>
    <t>PREFEITURA MUNICIPAL DE VARGEM ALTA                                                                               ESTADO DO ESPÍRITO SANTO</t>
  </si>
  <si>
    <t>CRONOGRAMA FÍSICO-FINANCEIRO</t>
  </si>
  <si>
    <t>VALOR DAS OBRAS E % FÍSICA</t>
  </si>
  <si>
    <t>ANDAMENTO EM MESES</t>
  </si>
  <si>
    <t>1º MÊS</t>
  </si>
  <si>
    <t>2º MÊS</t>
  </si>
  <si>
    <t>3º MÊS</t>
  </si>
  <si>
    <t>4º MÊS</t>
  </si>
  <si>
    <t>TOTAL SIMPLES</t>
  </si>
  <si>
    <t>TOTAL ACUMULADO</t>
  </si>
  <si>
    <t>PERCENTUAL SIMPLES</t>
  </si>
  <si>
    <t>PERCENTUAL ACUMULADO</t>
  </si>
  <si>
    <t>PREFEITURA MUNICIPAL DE VARGEM ALTA</t>
  </si>
  <si>
    <t>ESTADO DO ESPÍRITO SANTO</t>
  </si>
  <si>
    <t>COMPOSIÇÃO DE PREÇO AUXILIAR</t>
  </si>
  <si>
    <t>Unidade</t>
  </si>
  <si>
    <t>Administração do canteiro de obra</t>
  </si>
  <si>
    <t>UND</t>
  </si>
  <si>
    <t>1 - MÃO DE OBRA</t>
  </si>
  <si>
    <t>UNID.</t>
  </si>
  <si>
    <t>COEFICIENTE</t>
  </si>
  <si>
    <t>P. UNITÁRIO</t>
  </si>
  <si>
    <t>TOTAL PARCIAL</t>
  </si>
  <si>
    <t>QUANTIDADE</t>
  </si>
  <si>
    <t>93567  SINAPI</t>
  </si>
  <si>
    <t>ENGENHEIRO CIVIL DE OBRA PLENO COM ENCARGOS COMPLEMENTARES</t>
  </si>
  <si>
    <t>MÊS</t>
  </si>
  <si>
    <t>93572  SINAPI</t>
  </si>
  <si>
    <t>ENCARREGADO GERAL COM ENCARGOS COMPLEMENTARES</t>
  </si>
  <si>
    <t>TOTAL A</t>
  </si>
  <si>
    <t>RESUMO</t>
  </si>
  <si>
    <t>DISCRIMINAÇÃO</t>
  </si>
  <si>
    <t>TAXA</t>
  </si>
  <si>
    <t>VALORES</t>
  </si>
  <si>
    <t>MÃO DE OBRA (TOTAL A)</t>
  </si>
  <si>
    <t>MATERIAIS (TOTAL B)</t>
  </si>
  <si>
    <t>EQUIPAMENTOS (TOTAL C)</t>
  </si>
  <si>
    <t>BDI</t>
  </si>
  <si>
    <t>ENCARGOS SOCIAIS ADERIDO</t>
  </si>
  <si>
    <t>DETALHAMENTO DO BDI</t>
  </si>
  <si>
    <t>PROPONENTE:</t>
  </si>
  <si>
    <t>Prefeitura de Vargem Alta</t>
  </si>
  <si>
    <t>CONTRATO:</t>
  </si>
  <si>
    <t>1. Regime de Contribuição Previdenciária</t>
  </si>
  <si>
    <t>Com Desoneração</t>
  </si>
  <si>
    <t>2. Tipo de Intervenção</t>
  </si>
  <si>
    <t>3. Incidências sobre o custo</t>
  </si>
  <si>
    <r>
      <t>Administração Central -</t>
    </r>
    <r>
      <rPr>
        <b/>
        <sz val="10"/>
        <rFont val="Arial"/>
        <family val="2"/>
      </rPr>
      <t xml:space="preserve"> AC</t>
    </r>
  </si>
  <si>
    <t>%</t>
  </si>
  <si>
    <r>
      <t>Riscos -</t>
    </r>
    <r>
      <rPr>
        <b/>
        <sz val="10"/>
        <rFont val="Arial"/>
        <family val="2"/>
      </rPr>
      <t xml:space="preserve"> R</t>
    </r>
  </si>
  <si>
    <r>
      <t>Seguros e Garantias Contratuais -</t>
    </r>
    <r>
      <rPr>
        <b/>
        <sz val="10"/>
        <rFont val="Arial"/>
        <family val="2"/>
      </rPr>
      <t xml:space="preserve"> S+G</t>
    </r>
  </si>
  <si>
    <r>
      <t xml:space="preserve">Despesas e Encargos Financeiros - </t>
    </r>
    <r>
      <rPr>
        <b/>
        <sz val="10"/>
        <rFont val="Arial"/>
        <family val="2"/>
      </rPr>
      <t>DF</t>
    </r>
  </si>
  <si>
    <r>
      <t>Lucro -</t>
    </r>
    <r>
      <rPr>
        <b/>
        <sz val="10"/>
        <rFont val="Arial"/>
        <family val="2"/>
      </rPr>
      <t xml:space="preserve"> L</t>
    </r>
  </si>
  <si>
    <t>4 – Incidências sobre o preço de venda</t>
  </si>
  <si>
    <t>Despesas Tributárias - I</t>
  </si>
  <si>
    <t>Percentual da base de cálculo para o ISS:</t>
  </si>
  <si>
    <t>Alíquota do ISS (sobre a base de cálculo):</t>
  </si>
  <si>
    <t>COFINS</t>
  </si>
  <si>
    <t>PIS</t>
  </si>
  <si>
    <t>INSS</t>
  </si>
  <si>
    <t>5 – Demonstrativo de cálculo do BDI</t>
  </si>
  <si>
    <r>
      <t xml:space="preserve">BDI=    </t>
    </r>
    <r>
      <rPr>
        <u/>
        <sz val="10"/>
        <rFont val="Arial"/>
        <family val="2"/>
      </rPr>
      <t>(1+(AC+S+R+G))(1+DF)(1+L))</t>
    </r>
    <r>
      <rPr>
        <sz val="10"/>
        <rFont val="Arial"/>
        <family val="2"/>
      </rPr>
      <t xml:space="preserve">  -1 =</t>
    </r>
  </si>
  <si>
    <t>( 1- I )</t>
  </si>
  <si>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</si>
  <si>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</si>
  <si>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</si>
  <si>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Eng./Arq.</t>
  </si>
  <si>
    <t>CREA/CAU:</t>
  </si>
  <si>
    <t>CREA - ES 033738/D</t>
  </si>
  <si>
    <t>Nome</t>
  </si>
  <si>
    <t>Cargo</t>
  </si>
  <si>
    <t>Prefeito Municipal</t>
  </si>
  <si>
    <t>Item 1</t>
  </si>
  <si>
    <t>m²</t>
  </si>
  <si>
    <t>H</t>
  </si>
  <si>
    <t>88316 SINAPI</t>
  </si>
  <si>
    <t xml:space="preserve">SERVENTE COM ENCARGOS COMPLEMENTARES </t>
  </si>
  <si>
    <t>2 - MATERIAIS</t>
  </si>
  <si>
    <t>039002 IOPES</t>
  </si>
  <si>
    <t>PLACA DE OBRA - ADESIVADA COM IMPRESSÃO DIGITAL (LABOR)</t>
  </si>
  <si>
    <t>M2</t>
  </si>
  <si>
    <t>00004491 SINAPI</t>
  </si>
  <si>
    <t xml:space="preserve">PONTALETE *7,5 X 7,5* CM EM PINUS, MISTA OU EQUIVALENTE DA REGIAO - BRUTA </t>
  </si>
  <si>
    <t>00005061 SINAPI</t>
  </si>
  <si>
    <t>PREGO DE ACO POLIDO COM CABECA 18 X 27 (2 1/2 X 10)</t>
  </si>
  <si>
    <t>KG</t>
  </si>
  <si>
    <t>00004509  SINAPI</t>
  </si>
  <si>
    <t>SARRAFO *2,5 X 10* CM EM PINUS, MISTA OU EQUIVALENTE DA REGIAO - BRUTA</t>
  </si>
  <si>
    <t>TOTAL B</t>
  </si>
  <si>
    <t>3 - SERVIÇOS</t>
  </si>
  <si>
    <t>TOTAL C</t>
  </si>
  <si>
    <t>SERVIÇOS (TOTAL C)</t>
  </si>
  <si>
    <t xml:space="preserve">BDI </t>
  </si>
  <si>
    <t>88262
SINAPI</t>
  </si>
  <si>
    <t xml:space="preserve">CARPINTEIRO DE FORMAS COM ENCARGOS COMPLEMENTARES </t>
  </si>
  <si>
    <t>96620  SINAPI</t>
  </si>
  <si>
    <t>LASTRO DE CONCRETO MAGRO, APLICADO EM PISOS, LAJES SOBRE SOLO OU RADIERS. AF_08/2017</t>
  </si>
  <si>
    <t>M3</t>
  </si>
  <si>
    <t>2,50m x 44,00m x 0,06m = 6,60m³</t>
  </si>
  <si>
    <t>94963  SINAPI</t>
  </si>
  <si>
    <t>CONCRETO FCK = 15MPA, TRAÇO 1:3,4:3,5 (EM MASSA SECA DE CIMENTO/ AREIA MÉDIA/ BRITA 1) - PREPARO MECÂNICO COM BETONEIRA 400 L. AF_05/2021</t>
  </si>
  <si>
    <t>Item 5</t>
  </si>
  <si>
    <t>88247 SINAPI</t>
  </si>
  <si>
    <t>88264 SINAPI</t>
  </si>
  <si>
    <t>AUXILIAR DE ELETRICISTA COM ENCARGOS COMPLEMENTARES</t>
  </si>
  <si>
    <t>ELETRICISTA COM ENCARGOS COMPLEMENTARES</t>
  </si>
  <si>
    <t>ASSENTAMENTO DE POSTE DE CONCRETO COM COMPRIMENTO NOMINAL DE 10 M, CARGA NOMINAL DE 600 DAN, ENGASTAMENTO BASE CONCRETADA COM 1 M DE CONCRETO E 0,6 M DE SOLO . AF_11/2019</t>
  </si>
  <si>
    <t>94962 SINAPI</t>
  </si>
  <si>
    <t>CONCRETO MAGRO PARA LASTRO, TRAÇO 1:4,5:4,5 (EM MASSA SECA DE CIMENTO/AREIA MÉDIA/ BRITA 1) - PREPARO MECÂNICO COM BETONEIRA 400 L. AF_05/2021</t>
  </si>
  <si>
    <t>GUINDAUTO HIDRÁULICO, CAPACIDADE MÁXIMA DE CARGA 6200 KG, MOMENTO MÁXIMO DE CARGA 11,7 TM, ALCANCE MÁXIMO HORIZONTAL 9,70 M, INCLUSIVE CAMINHÃO TOCO PBT 16.000 KG, POTÊNCIA DE 189 CV - CHP DIURNO. AF_06/2014</t>
  </si>
  <si>
    <t>5928    SINAPI</t>
  </si>
  <si>
    <t>CHP</t>
  </si>
  <si>
    <t>00012366  SINAPI</t>
  </si>
  <si>
    <t>POSTE DE CONCRETO CIRCULAR, 150 KG, H = 10 M (NBR 8451)</t>
  </si>
  <si>
    <t>00000863 SINAPI</t>
  </si>
  <si>
    <t>CABO DE COBRE NU 35 MM2 MEIO-DURO</t>
  </si>
  <si>
    <t>Dreno em PEAD perfurado diâm. = 100 mm, inclusive transporte do tubo, em Vias Urbanas</t>
  </si>
  <si>
    <t>PEDREIRO COM ENCARGOS COMPLEMENTARES</t>
  </si>
  <si>
    <t>00004721 SINAPI</t>
  </si>
  <si>
    <t>PEDRA BRITADA N. 1 (9,5 a 19 MM)</t>
  </si>
  <si>
    <t>88241 SINAPI</t>
  </si>
  <si>
    <t>AJUDANTE DE OPERAÇÃO EM GERAL COM ENCARGOS COMPLEMENTARES</t>
  </si>
  <si>
    <t>88245  SINAPI</t>
  </si>
  <si>
    <t>ARMADOR COM ENCARGOS COMPLEMENTARES</t>
  </si>
  <si>
    <t>88262 SINAPI</t>
  </si>
  <si>
    <t>CARPINTEIRO DE FORMAS COM ENCARGOS COMPLEMENTARES</t>
  </si>
  <si>
    <t>88309  SINAPI</t>
  </si>
  <si>
    <t>00004718 SINAPI</t>
  </si>
  <si>
    <t>PEDRA BRITADA N. 2 (19 a 38 MM)</t>
  </si>
  <si>
    <t>00000033 SINAPI</t>
  </si>
  <si>
    <t>ACO CA-50, 8,0 MM, VERGALHAO</t>
  </si>
  <si>
    <t>00043132 SINAPI</t>
  </si>
  <si>
    <t xml:space="preserve">ARAME RECOZIDO 16 BWG, D = 1,65 MM (0,016 KG/M) OU 18 BWG, D = 1,25 MM (0,01 KG/M) </t>
  </si>
  <si>
    <t>00000370  SINAPI</t>
  </si>
  <si>
    <t xml:space="preserve">AREIA MEDIA </t>
  </si>
  <si>
    <t>00013284  SINAPI</t>
  </si>
  <si>
    <t>CIMENTO PORTLAND DE ALTO FORNO (AF) CP III-40</t>
  </si>
  <si>
    <t>00002692 SINAPI</t>
  </si>
  <si>
    <t>DESMOLDANTE PROTETOR PARA FORMAS DE MADEIRA, DE BASE OLEOSA EMULSIONADA EM AGUA</t>
  </si>
  <si>
    <t>L</t>
  </si>
  <si>
    <t>HASTE TIPO COPPERWELD - 5/8"X2.4M (LABOR)</t>
  </si>
  <si>
    <t>SARRAFO *2,5 X 10* CM EM PINUS, MISTA OU EQUIVALENTE DA REGIAO</t>
  </si>
  <si>
    <t>00006212  SINAPI</t>
  </si>
  <si>
    <t xml:space="preserve">TABUA *2,5 X 30 CM EM PINUS, MISTA OU EQUIVALENTE DA REGIAO </t>
  </si>
  <si>
    <t>080125 IOPES</t>
  </si>
  <si>
    <t xml:space="preserve">BETONEIRA 320 L (E301) (LABOR) </t>
  </si>
  <si>
    <t>BLOCO DE VEDACAO CONCRETO APARENTE 9 X 19 X 39 CM (CLASSE C - NBR 6136)</t>
  </si>
  <si>
    <t>00004722  SINAPI</t>
  </si>
  <si>
    <t xml:space="preserve">PEDRA BRITADA N. 3 (38 A 50 MM) </t>
  </si>
  <si>
    <t>00001106  SINAPI</t>
  </si>
  <si>
    <t>CAL HIDRATADA CH-I PARA ARGAMASSAS</t>
  </si>
  <si>
    <t>00034599 SINAPI</t>
  </si>
  <si>
    <t>Rodovias e Ferrovias</t>
  </si>
  <si>
    <t>BDI = 29,63 %</t>
  </si>
  <si>
    <t>INTALAÇÕES SPDA</t>
  </si>
  <si>
    <t>HASTE DE ATERRAMENTO 5/8 PARA SPDA - FORNECIMENTO E INSTALAÇÃO. AF_12/2017</t>
  </si>
  <si>
    <t>96985 SINAPI</t>
  </si>
  <si>
    <t>96974  SINAPI</t>
  </si>
  <si>
    <t>96973 SINAPI</t>
  </si>
  <si>
    <t>CORDOALHA DE COBRE NU 35 MM², NÃO ENTERRADA, COM ISOLADOR - FORNECIMENTO E INSTALAÇÃO. AF_12/2017</t>
  </si>
  <si>
    <t>CORDOALHA DE COBRE NU 50 MM², NÃO ENTERRADA, COM ISOLADOR - FORNECIMENTO E INSTALAÇÃO. AF_12/2017</t>
  </si>
  <si>
    <t>Tampa reforçada em ferro fundido com escotilha TEL 536, inclusive assentamento, marca de referência Termotécnica ou equivalente</t>
  </si>
  <si>
    <t>Presilha de latão ref. 744, inclusive parafuso fenda DN 4,2x32mm e bucha nylon DN 6mm e vedação dos furos com poliuretano ref. 5905, marca de ref. Termotécnica ou equivalente</t>
  </si>
  <si>
    <t>Terminal aéreo em latão (captor), com conector e fixação horizontal 5/16"x250mm, ref. TEL-024, inclusive vedação dos furos com poliuretano ref. TEL 5905, marca de ref. Termotécnica ou equivalente</t>
  </si>
  <si>
    <t>Conector de medição em latão com 2 parafusos para cabos de 16 a 50 mm2, ref. TEL-562, Termotécnica ou equivalente</t>
  </si>
  <si>
    <t>Barra chata em alumínio 7/8"x1/8" (70mm²), com furos diâmetro 7 mm ref. TEL-771, marca de referência Termotécnica ou equivalente</t>
  </si>
  <si>
    <t>6.3</t>
  </si>
  <si>
    <t>6.4</t>
  </si>
  <si>
    <t>6.5</t>
  </si>
  <si>
    <t>6.6</t>
  </si>
  <si>
    <t>6.7</t>
  </si>
  <si>
    <t>6.8</t>
  </si>
  <si>
    <t>Conforme projeto SPDA - 12 unidades</t>
  </si>
  <si>
    <t>Conforme projeto SPDA - 12 unidades com 3,00m = 36,00m</t>
  </si>
  <si>
    <t>Conforme projeto SPDA - 65,00m</t>
  </si>
  <si>
    <t>Conforme projeto SPDA - 178,50m</t>
  </si>
  <si>
    <t>Conforme projeto SPDA - 30 unidades</t>
  </si>
  <si>
    <t>Conforme projeto SPDA - 28 unidades</t>
  </si>
  <si>
    <t>7.2</t>
  </si>
  <si>
    <t>8.1</t>
  </si>
  <si>
    <t>Vargem Alta / ES,17 DE AGOSTO DE 2021.</t>
  </si>
  <si>
    <t>1071244-85</t>
  </si>
  <si>
    <t>PLANTIO DE GRAMA EM PLACAS. AF_05/2018</t>
  </si>
  <si>
    <t xml:space="preserve"> 98504  SINAPI</t>
  </si>
  <si>
    <t xml:space="preserve"> item 3</t>
  </si>
  <si>
    <t>3.6</t>
  </si>
  <si>
    <t>00000370 SINAPI</t>
  </si>
  <si>
    <t xml:space="preserve"> AREIA MEDIA </t>
  </si>
  <si>
    <t>3.7</t>
  </si>
  <si>
    <t>00007253 SINAPI</t>
  </si>
  <si>
    <t xml:space="preserve"> TERRA VEGETAL (GRANEL)</t>
  </si>
  <si>
    <t>((25,3x12)+(44x2))x (0,40m x 0,40m) = 62,65m³</t>
  </si>
  <si>
    <t>((25,3x12)+(44x2))=391,6m x0,4=156,64m²x4lados= 624,56m²</t>
  </si>
  <si>
    <t>((25,3x12)+(44x2))=391,6 m</t>
  </si>
  <si>
    <t>6.9</t>
  </si>
  <si>
    <t xml:space="preserve"> 98111 SINAPI</t>
  </si>
  <si>
    <t>P. UNIT.COM BDI</t>
  </si>
  <si>
    <t>1 unidades</t>
  </si>
  <si>
    <t>5.9</t>
  </si>
  <si>
    <t>1unidade</t>
  </si>
  <si>
    <t>AJUSTE DE LEIS SOCIAIS</t>
  </si>
  <si>
    <t>90776 SINAPI</t>
  </si>
  <si>
    <t>88309 SINAPI</t>
  </si>
  <si>
    <t>10258    DER-ES</t>
  </si>
  <si>
    <t xml:space="preserve">Tubo plástico, corrugado, perfurado de PEAD (polietileno de alta densidade), padrão NBR,diâmetro 100mm </t>
  </si>
  <si>
    <t>Item 6</t>
  </si>
  <si>
    <t>AJUDANTE (AJUDANTE PRATICO - SINDUSCON)
(LABOR)</t>
  </si>
  <si>
    <t xml:space="preserve">ELETRICISTA (OFICIAL - SINDUSCON) (LABOR) </t>
  </si>
  <si>
    <t>BUCHA DE NYLON N.º6 REF.: TEL-5306 (LABOR)</t>
  </si>
  <si>
    <t xml:space="preserve">AREIA LAVADA MEDIA (LABOR)
</t>
  </si>
  <si>
    <t>CIMENTO PORTLAND CP III - 40 (LABOR)</t>
  </si>
  <si>
    <t>ELETRICISTA (OFICIAL - SINDUSCON) (LABOR
(LABOR</t>
  </si>
  <si>
    <t>Item 7</t>
  </si>
  <si>
    <t>TRAVE P/ FUT SALAO 3,00X2,00M C/ RECUO FG D=3"
(LABOR)</t>
  </si>
  <si>
    <t>ENCARGOS SOCIAIS ADERIDO (86,74%)</t>
  </si>
  <si>
    <t>AJUDANTE (AJUDANTE PRATICO - SINDUSCON) (LABOR)</t>
  </si>
  <si>
    <t>SERVENTE (AUXILIAR DE OBRAS - SINDUSCON) (LABOR</t>
  </si>
  <si>
    <t>TAMPA REFORCADA EM FºFº C/ ESCOTILHA - TEL-536 (LABOR)</t>
  </si>
  <si>
    <t xml:space="preserve">AJUDANTE (AJUDANTE PRATICO - SINDUSCON) (LABOR)
</t>
  </si>
  <si>
    <t>ELETRICISTA (OFICIAL - SINDUSCON) (LABOR)</t>
  </si>
  <si>
    <t>POLIURETANO FLEXIVEL BISNAGA 360G TEL 5905 (LABOR)</t>
  </si>
  <si>
    <t xml:space="preserve">PARAFUSO AUTOATARRACHANTE DIM 4.2X32MM REF TEL5333 (LABOR)
</t>
  </si>
  <si>
    <t>TERMINAL AEREO H=25CM, DIM 5/16" - REF. TEL 024 (LABOR)</t>
  </si>
  <si>
    <t xml:space="preserve">CONECTOR DE MEDICAO EM LATAO C/ 2 PARAFUSOS TEL-562 (LABOR)
</t>
  </si>
  <si>
    <t>1.3</t>
  </si>
  <si>
    <t>m</t>
  </si>
  <si>
    <t>010115 
IOPES</t>
  </si>
  <si>
    <t>010146 IOPES</t>
  </si>
  <si>
    <t>AREIA LAVADA MEDIA (LABOR)</t>
  </si>
  <si>
    <t>BRITA 1 (LABOR)</t>
  </si>
  <si>
    <t>BRITA 2 (LABOR)</t>
  </si>
  <si>
    <t>CHAPA COMPENSADA RESINADA ESP. 12MM (LABOR)</t>
  </si>
  <si>
    <t>POSTE DT PADRAO TRIFASICO 16MM AEREO 63A H=7M/100DAN (LABOR)</t>
  </si>
  <si>
    <t>UN</t>
  </si>
  <si>
    <t>QUADRO DIST EMBUTIR MET C/ BARRAMENTO TRIFASICO 40 CIRC - 100A C/ TRINCO (LABOR)</t>
  </si>
  <si>
    <t>CABO FLEX ISOL. TERMOPLAST. 750V - 4,00 MM2 - 70º (LABOR)</t>
  </si>
  <si>
    <t>CABO FLEX ISOL. TERMOPLAST. 750V - 16MM2 - 70º (LABOR)</t>
  </si>
  <si>
    <t>CABO FLEX ISOL. TERMOPLAST. 0,6/1KV - 16MM2 - 70º (LABOR)</t>
  </si>
  <si>
    <t>CABO ISOLADO 750V - 4 X 4.0MM2 (LABOR)</t>
  </si>
  <si>
    <t>CABO ISOLADO PVC - 4 X 16.0MM2 (LABOR)</t>
  </si>
  <si>
    <t>CHAVE MAGNETICA TRIPOLAR 25A (LABOR)</t>
  </si>
  <si>
    <t>DISJUNTOR NORMA NEMA MONOPOLAR 10A (LABOR)</t>
  </si>
  <si>
    <t>DISJUNTOR NORMA NEMA MONOPOLAR 25A (LABOR)</t>
  </si>
  <si>
    <t>DISJUNTOR NORMA NEMA TRIPOLAR 25A (LABOR)</t>
  </si>
  <si>
    <t>DISJUNTOR NORMA NEMA TRIPOLAR 30A (LABOR)</t>
  </si>
  <si>
    <t>DISJUNTOR NORMA NEMA TRIPOLAR 35A (LABOR)</t>
  </si>
  <si>
    <t>MINI DISJUNTOR MONOPOLAR 6A CURVA C 5KA 220/127V (LABOR)</t>
  </si>
  <si>
    <t>MINI DISJUNTOR MONOPOLAR 4A CURVA C 5KA 220/127V (LABOR)</t>
  </si>
  <si>
    <t>MINI DISJUNTOR MONOPOLAR 2A CURVA C 5KA 220/127V (LABOR)</t>
  </si>
  <si>
    <t>INTERRUPTOR (MODULO) 1 TECLA SIMPLES 10A/250V S/ ESPELHO (LABOR)</t>
  </si>
  <si>
    <t>ESPELHO 4X2", LINHA BRANCA (LABOR)</t>
  </si>
  <si>
    <t>3 - EQUIPAMENTOS</t>
  </si>
  <si>
    <t>BETONEIRA 320 L (E301) (LABOR)</t>
  </si>
  <si>
    <t>080170 IOPES</t>
  </si>
  <si>
    <t>CAMINHAO CARR MBENZ L1620/51 C/GUIND. 6T X M(E434) (LABOR)</t>
  </si>
  <si>
    <t>010139
IOPES</t>
  </si>
  <si>
    <t>PEDREIRO - (OFICIAL - SINDUSCON) (LABOR)</t>
  </si>
  <si>
    <t>SERVENTE (AUXILIAR DE OBRAS - SINDUSCON) (LABOR)</t>
  </si>
  <si>
    <t>'020503
IOPES</t>
  </si>
  <si>
    <t>'020508
IOPES</t>
  </si>
  <si>
    <t>'020517
IOPES</t>
  </si>
  <si>
    <t>'020518
IOPES</t>
  </si>
  <si>
    <t>'021032
IOPES</t>
  </si>
  <si>
    <t>'040144
IOPES</t>
  </si>
  <si>
    <t>'041530
IOPES</t>
  </si>
  <si>
    <t>'043006
IOPES</t>
  </si>
  <si>
    <t>'043015
IOPES</t>
  </si>
  <si>
    <t>'043059
IOPES</t>
  </si>
  <si>
    <t>'043149
IOPES</t>
  </si>
  <si>
    <t>'043150
IOPES</t>
  </si>
  <si>
    <t>'043620
IOPES</t>
  </si>
  <si>
    <t>'044505
IOPES</t>
  </si>
  <si>
    <t>'044508
IOPES</t>
  </si>
  <si>
    <t>'044530
IOPES</t>
  </si>
  <si>
    <t>'044575
IOPES</t>
  </si>
  <si>
    <t>'044618
IOPES</t>
  </si>
  <si>
    <t>'044760
IOPES</t>
  </si>
  <si>
    <t>'044808
IOPES</t>
  </si>
  <si>
    <t>'044951
IOPES</t>
  </si>
  <si>
    <t>'045501
IOPES</t>
  </si>
  <si>
    <t>'045525
IOPES</t>
  </si>
  <si>
    <t>'048035
IOPES</t>
  </si>
  <si>
    <t>Rede de luz, incl. padrão entrada de energia trifás., cabo de ligação até barracões, quadro de distrib., disj. e chave de força (quando necessário), cons. 20m entre padrão entrada e QDG, conf. projeto (1 utilização)</t>
  </si>
  <si>
    <t>10 metros</t>
  </si>
  <si>
    <t>REDE COM MALHA GROSSA PARA TRAVE DE FUTEBOL
SALAO (LABOR)</t>
  </si>
  <si>
    <t>Placa de obra nas dimensões de 1,50m x 3,00m, PADRÃO CAIXA</t>
  </si>
  <si>
    <t>PRESILHA DE LATAO FURO Ø5MM PARA CABOS 35- 50MM² - TEL-744 - TERMOTECNICA OU EQUIVALENTE (LABOR)</t>
  </si>
  <si>
    <t>PARAFUSO AUTOATARRACHANTE DIM 4.2X32MM REF TEL5333 (LABOR)</t>
  </si>
  <si>
    <t>RELÉ FOTOELÉTRICO PARA COMANDO DE ILUMINAÇÃO EXTERNA 1000 W - FORNECIMENTO E INSTALAÇÃO. AF_08/2020</t>
  </si>
  <si>
    <t>INTERRUPTOR SIMPLES (1 MÓDULO), 10A/250V, INCLUINDO SUPORTE E PLACA -  FORNECIMENTO E INSTALAÇÃO. AF_12/2015</t>
  </si>
  <si>
    <t>Fornecimento e espalhamento de areia com trator esteira</t>
  </si>
  <si>
    <t>Fornecimento e espalhamento de terra vegetal com trator esteira</t>
  </si>
  <si>
    <t>TRATOR DE ESTEIRAS, POTÊNCIA 150 HP, PESO OPERACIONAL 16,7 T, COM RODA MOTRIZ ELEVADA E LÂMINA 3,18 M3 - CHP DIURNO. AF_06/2014</t>
  </si>
  <si>
    <t>005851 SINAPI</t>
  </si>
  <si>
    <t>TRATOR DE ESTEIRAS, POTÊNCIA 150 HP, PESO OPERACIONAL 16,7 T, COM RODA MOTRIZ ELEVADA E LÂMINA 3,18 M3 - CHI DIURNO. AF_06/2014</t>
  </si>
  <si>
    <t>005853 SINAPI</t>
  </si>
  <si>
    <t>BARRA CHATA EM ALUMINIO 7/8" X 1/8" X 3M (70MM2) TEL-711 (LABOR)</t>
  </si>
  <si>
    <t>25,30m x 43,60m x 0,10m =110,31m³</t>
  </si>
  <si>
    <t>94992 SINAPI</t>
  </si>
  <si>
    <t>2.8</t>
  </si>
  <si>
    <t>EXECUÇÃO DE PASSEIO (CALÇADA) OU PISO DE CONCRETO COM CONCRETO MOLDADO IN LOCO, FEITO EM OBRA, ACABAMENTO CONVENCIONAL, ESPESSURA 6 CM, ARMADO. AF_07/2016</t>
  </si>
  <si>
    <t>5.10</t>
  </si>
  <si>
    <t>5.11</t>
  </si>
  <si>
    <t>91856 SINAPI</t>
  </si>
  <si>
    <t>ELETRODUTO FLEXÍVEL CORRUGADO, PVC, DN 32 MM (1"), PARA CIRCUITOS TERMINAIS, INSTALADO EM PAREDE - FORNECIMENTO E INSTALAÇÃO. AF_12/2015</t>
  </si>
  <si>
    <t>91926  SINAPI</t>
  </si>
  <si>
    <t>CABO DE COBRE FLEXÍVEL ISOLADO, 2,5 MM², ANTI-CHAMA 450/750 V, PARA CIRCUITOS TERMINAIS - FORNECIMENTO E INSTALAÇÃO. AF_12/2015</t>
  </si>
  <si>
    <t>155,00m</t>
  </si>
  <si>
    <t>MOVIMENTAÇÃO DE TERRA E PISO</t>
  </si>
  <si>
    <t>102504 SINAPI</t>
  </si>
  <si>
    <t>2.9</t>
  </si>
  <si>
    <t>PINTURA DE DEMARCAÇÃO DE QUADRA POLIESPORTIVA COM TINTA ACRÍLICA, E =5 CM, APLICAÇÃO MANUAL. AF_05/2021</t>
  </si>
  <si>
    <t>22,50m + 22,50m + 22,50m + 40,00m + 40,00m + 6,00m + 6,00m + 8,00m + 8,00m + 13,50m + 8,00m + 8,00m + 13,50m = 218,50m</t>
  </si>
  <si>
    <t>3,65m x 2,50m = 9,125m²</t>
  </si>
  <si>
    <t xml:space="preserve">CONSTRUÇÃO DE CAMPO DE FUTEBOL SOCIETY COM GRAMA NATURAL, ALAMBRADO E ILUMINAÇÃO 29,00m x 44,00m   - CAMPO BOM DE BOLA </t>
  </si>
  <si>
    <t>5.12</t>
  </si>
  <si>
    <t>ENCARGOS SOCIAIS</t>
  </si>
  <si>
    <t>ENCAQRGOS SOCIAIS</t>
  </si>
  <si>
    <t>93656 SINAPI</t>
  </si>
  <si>
    <t>93657 SINAPI</t>
  </si>
  <si>
    <t>DISJUNTOR MONOPOLAR TIPO DIN, CORRENTE NOMINAL DE 32A - FORNECIMENTO E INSTALAÇÃO. AF_10/2020</t>
  </si>
  <si>
    <t>DISJUNTOR MONOPOLAR TIPO DIN, CORRENTE NOMINAL DE 25A - FORNECIMENTO E INSTALAÇÃO. AF_10/2020</t>
  </si>
  <si>
    <t>244,00m + 244,00m + 100,00m = 588,00m</t>
  </si>
  <si>
    <t xml:space="preserve">45,00m + 45,00m = 90,00m </t>
  </si>
  <si>
    <t>9 unidades</t>
  </si>
  <si>
    <t>Conforme projeto SPDA - 12 unidades + 6 unidades = 18 unidades</t>
  </si>
  <si>
    <t>18 unidades</t>
  </si>
  <si>
    <t>101657   SINAPI</t>
  </si>
  <si>
    <t>LUMINÁRIA DE LED PARA ILUMINAÇÃO PÚBLICA, DE 98 W ATÉ 137 W - FORNECIMENTO E INSTALAÇÃO. AF_08/2020</t>
  </si>
  <si>
    <t>CAIXA DE INSPEÇÃO PARA ATERRAMENTO, CIRCULAR, EM POLIETILENO, DIÂMETRO INTERNO = 0,3 M. AF_12/2020</t>
  </si>
  <si>
    <t>Conforme projeto SPDA - 12,00unidades</t>
  </si>
  <si>
    <t>Item 8</t>
  </si>
  <si>
    <t xml:space="preserve">101499 SINAPI  </t>
  </si>
  <si>
    <t xml:space="preserve">101632 SINAPI   </t>
  </si>
  <si>
    <t xml:space="preserve">91953 SINAPI  </t>
  </si>
  <si>
    <t>ENTRADA DE ENERGIA ELÉTRICA, AÉREA, BIFÁSICA, COM CAIXA DE SOBREPOR, CABO DE 25 MM2 E DISJUNTOR DIN 50A (NÃO INCLUSO O POSTE DE CONCRETO). AF_07/2020_P</t>
  </si>
  <si>
    <t>101876  SINAPI</t>
  </si>
  <si>
    <t>QUADRO DE DISTRIBUIÇÃO DE ENERGIA EM PVC, DE EMBUTIR, SEM BARRAMENTO, PARA 6 DISJUNTORES - FORNECIMENTO E INSTALAÇÃO. AF_10/2020</t>
  </si>
  <si>
    <t>020713 IOPES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</si>
</sst>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0.00_);_(* \(#,##0.00\);_(* &quot;-&quot;??_);_(@_)"/>
    <numFmt numFmtId="165" formatCode="_(&quot;R$&quot;* #,##0.00_);_(&quot;R$&quot;* \(#,##0.00\);_(&quot;R$&quot;* &quot;-&quot;??_);_(@_)"/>
    <numFmt numFmtId="166" formatCode="0.0%"/>
    <numFmt numFmtId="167" formatCode="0.0000"/>
    <numFmt numFmtId="168" formatCode="_(* #,##0.000000_);_(* \(#,##0.000000\);_(* &quot;-&quot;??_);_(@_)"/>
    <numFmt numFmtId="169" formatCode="_-[$R$-416]\ * #,##0.00_-;\-[$R$-416]\ * #,##0.00_-;_-[$R$-416]\ * &quot;-&quot;??_-;_-@_-"/>
    <numFmt numFmtId="170" formatCode="&quot;R$&quot;\ #,##0.00"/>
    <numFmt numFmtId="171" formatCode="#,##0.0000"/>
    <numFmt numFmtId="172" formatCode="0.000"/>
    <numFmt numFmtId="173" formatCode="0.00000"/>
    <numFmt numFmtId="174" formatCode="0.000000"/>
  </numFmts>
  <fonts count="36" x14ac:knownFonts="1">
    <font>
      <sz val="10"/>
      <name val="Arial"/>
    </font>
    <font>
      <sz val="11"/>
      <color theme="1"/>
      <name val="Calibri"/>
      <family val="2"/>
      <scheme val="minor"/>
    </font>
    <font>
      <sz val="10"/>
      <name val="Arial"/>
    </font>
    <font>
      <b/>
      <sz val="12"/>
      <name val="Arial"/>
      <family val="2"/>
    </font>
    <font>
      <sz val="9"/>
      <name val="Arial"/>
      <family val="2"/>
    </font>
    <font>
      <b/>
      <sz val="9"/>
      <name val="Arial"/>
      <family val="2"/>
    </font>
    <font>
      <b/>
      <sz val="28"/>
      <name val="Arial"/>
      <family val="2"/>
    </font>
    <font>
      <sz val="7"/>
      <name val="Arial"/>
      <family val="2"/>
    </font>
    <font>
      <b/>
      <sz val="20"/>
      <name val="Arial"/>
      <family val="2"/>
    </font>
    <font>
      <b/>
      <sz val="8"/>
      <name val="Arial"/>
      <family val="2"/>
    </font>
    <font>
      <sz val="8"/>
      <name val="Arial"/>
      <family val="2"/>
    </font>
    <font>
      <sz val="10"/>
      <name val="Arial"/>
      <family val="2"/>
    </font>
    <font>
      <b/>
      <sz val="16"/>
      <name val="Arial"/>
      <family val="2"/>
    </font>
    <font>
      <b/>
      <sz val="10"/>
      <name val="Arial"/>
      <family val="2"/>
    </font>
    <font>
      <b/>
      <sz val="12"/>
      <color indexed="8"/>
      <name val="Arial"/>
      <family val="2"/>
    </font>
    <font>
      <b/>
      <sz val="10"/>
      <color indexed="8"/>
      <name val="Arial"/>
      <family val="2"/>
    </font>
    <font>
      <sz val="3"/>
      <name val="Arial"/>
      <family val="2"/>
    </font>
    <font>
      <b/>
      <sz val="3"/>
      <name val="Arial"/>
      <family val="2"/>
    </font>
    <font>
      <i/>
      <sz val="10"/>
      <name val="Arial"/>
      <family val="2"/>
    </font>
    <font>
      <u/>
      <sz val="10"/>
      <name val="Arial"/>
      <family val="2"/>
    </font>
    <font>
      <b/>
      <i/>
      <sz val="14"/>
      <name val="Arial"/>
      <family val="2"/>
    </font>
    <font>
      <sz val="10"/>
      <color indexed="8"/>
      <name val="Calibri"/>
      <family val="2"/>
    </font>
    <font>
      <b/>
      <sz val="9"/>
      <color indexed="81"/>
      <name val="Tahoma"/>
      <family val="2"/>
    </font>
    <font>
      <sz val="9"/>
      <color indexed="81"/>
      <name val="Tahoma"/>
      <family val="2"/>
    </font>
    <font>
      <sz val="10"/>
      <color indexed="81"/>
      <name val="Tahoma"/>
      <family val="2"/>
    </font>
    <font>
      <b/>
      <sz val="10"/>
      <color indexed="81"/>
      <name val="Tahoma"/>
      <family val="2"/>
    </font>
    <font>
      <sz val="11"/>
      <color indexed="8"/>
      <name val="Calibri"/>
      <family val="2"/>
    </font>
    <font>
      <sz val="8"/>
      <color indexed="8"/>
      <name val="Arial"/>
      <family val="2"/>
    </font>
    <font>
      <b/>
      <sz val="9"/>
      <color indexed="8"/>
      <name val="Arial"/>
      <family val="2"/>
    </font>
    <font>
      <sz val="10"/>
      <color indexed="8"/>
      <name val="Arial"/>
      <family val="2"/>
    </font>
    <font>
      <sz val="9"/>
      <color indexed="81"/>
      <name val="Segoe UI"/>
      <family val="2"/>
    </font>
    <font>
      <sz val="10"/>
      <name val="Arial"/>
    </font>
    <font>
      <sz val="11"/>
      <color theme="1"/>
      <name val="Calibri"/>
      <family val="2"/>
      <scheme val="minor"/>
    </font>
    <font>
      <sz val="11"/>
      <name val="Calibri"/>
      <family val="2"/>
      <scheme val="minor"/>
    </font>
    <font>
      <sz val="9"/>
      <color theme="1"/>
      <name val="Arial"/>
      <family val="2"/>
    </font>
    <font>
      <sz val="8"/>
      <name val="Arial"/>
    </font>
  </fonts>
  <fills count="9">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9"/>
        <bgColor indexed="64"/>
      </patternFill>
    </fill>
    <fill>
      <patternFill patternType="solid">
        <fgColor indexed="26"/>
        <bgColor indexed="64"/>
      </patternFill>
    </fill>
    <fill>
      <patternFill patternType="solid">
        <fgColor indexed="13"/>
        <bgColor indexed="64"/>
      </patternFill>
    </fill>
    <fill>
      <patternFill patternType="solid">
        <fgColor theme="0" tint="-0.249977111117893"/>
        <bgColor indexed="64"/>
      </patternFill>
    </fill>
    <fill>
      <patternFill patternType="solid">
        <fgColor theme="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16">
    <xf numFmtId="0" fontId="0" fillId="0" borderId="0"/>
    <xf numFmtId="165" fontId="2" fillId="0" borderId="0" applyFont="0" applyFill="0" applyBorder="0" applyAlignment="0" applyProtection="0"/>
    <xf numFmtId="0" fontId="11" fillId="0" borderId="0"/>
    <xf numFmtId="0" fontId="11" fillId="0" borderId="0"/>
    <xf numFmtId="0" fontId="11" fillId="0" borderId="0"/>
    <xf numFmtId="0" fontId="32" fillId="0" borderId="0"/>
    <xf numFmtId="0" fontId="31" fillId="0" borderId="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6" fillId="0" borderId="0" applyFont="0" applyFill="0" applyBorder="0" applyAlignment="0" applyProtection="0"/>
    <xf numFmtId="164" fontId="2" fillId="0" borderId="0" applyFont="0" applyFill="0" applyBorder="0" applyAlignment="0" applyProtection="0"/>
    <xf numFmtId="164" fontId="11" fillId="0" borderId="0" applyFont="0" applyFill="0" applyBorder="0" applyAlignment="0" applyProtection="0"/>
    <xf numFmtId="164" fontId="31" fillId="0" borderId="0" applyFont="0" applyFill="0" applyBorder="0" applyAlignment="0" applyProtection="0"/>
    <xf numFmtId="0" fontId="1" fillId="0" borderId="0"/>
  </cellStyleXfs>
  <cellXfs count="722">
    <xf numFmtId="0" fontId="0" fillId="0" borderId="0" xfId="0"/>
    <xf numFmtId="0" fontId="4" fillId="0" borderId="0" xfId="0" applyFont="1"/>
    <xf numFmtId="0" fontId="4" fillId="0" borderId="0" xfId="0" applyFont="1" applyBorder="1"/>
    <xf numFmtId="0" fontId="4" fillId="0" borderId="0" xfId="0" applyFont="1" applyBorder="1" applyAlignment="1">
      <alignment horizontal="center"/>
    </xf>
    <xf numFmtId="164" fontId="4" fillId="0" borderId="0" xfId="12" applyFont="1" applyBorder="1" applyAlignment="1">
      <alignment horizontal="center"/>
    </xf>
    <xf numFmtId="164" fontId="4" fillId="0" borderId="0" xfId="12" applyFont="1" applyBorder="1" applyAlignment="1"/>
    <xf numFmtId="164" fontId="5" fillId="0" borderId="0" xfId="12" applyFont="1" applyBorder="1" applyAlignment="1"/>
    <xf numFmtId="164" fontId="4" fillId="0" borderId="0" xfId="12" applyFont="1" applyFill="1" applyBorder="1" applyAlignment="1">
      <alignment horizontal="center"/>
    </xf>
    <xf numFmtId="0" fontId="4" fillId="0" borderId="1" xfId="0" applyFont="1" applyBorder="1" applyAlignment="1">
      <alignment horizontal="center"/>
    </xf>
    <xf numFmtId="0" fontId="4" fillId="0" borderId="0" xfId="0" applyFont="1" applyBorder="1" applyAlignment="1">
      <alignment horizontal="center" vertical="center"/>
    </xf>
    <xf numFmtId="0" fontId="4" fillId="0" borderId="2" xfId="0" applyFont="1" applyBorder="1" applyAlignment="1">
      <alignment horizontal="center" vertical="center"/>
    </xf>
    <xf numFmtId="0" fontId="6" fillId="0" borderId="0" xfId="0" applyFont="1" applyFill="1" applyBorder="1" applyAlignment="1">
      <alignment horizontal="center" vertical="center"/>
    </xf>
    <xf numFmtId="0" fontId="8" fillId="0" borderId="0" xfId="0" applyFont="1" applyBorder="1" applyAlignment="1">
      <alignment horizontal="center" vertical="center" wrapText="1"/>
    </xf>
    <xf numFmtId="164" fontId="4" fillId="0" borderId="0" xfId="0" applyNumberFormat="1" applyFont="1" applyBorder="1"/>
    <xf numFmtId="0" fontId="5" fillId="0" borderId="0" xfId="0" applyFont="1" applyBorder="1" applyAlignment="1">
      <alignment horizontal="center"/>
    </xf>
    <xf numFmtId="164" fontId="4" fillId="0" borderId="0" xfId="12" applyFont="1" applyFill="1" applyBorder="1" applyAlignment="1"/>
    <xf numFmtId="164" fontId="4" fillId="0" borderId="0" xfId="12" applyFont="1" applyBorder="1"/>
    <xf numFmtId="0" fontId="10" fillId="0" borderId="0" xfId="0" applyFont="1"/>
    <xf numFmtId="0" fontId="5" fillId="0" borderId="0" xfId="0" applyFont="1" applyBorder="1" applyAlignment="1">
      <alignment horizontal="center" vertical="center"/>
    </xf>
    <xf numFmtId="164" fontId="4" fillId="0" borderId="0" xfId="0" applyNumberFormat="1" applyFont="1" applyFill="1" applyBorder="1" applyAlignment="1">
      <alignment horizontal="center"/>
    </xf>
    <xf numFmtId="164" fontId="4" fillId="0" borderId="0" xfId="0" applyNumberFormat="1" applyFont="1" applyBorder="1" applyAlignment="1">
      <alignment horizontal="center"/>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xf>
    <xf numFmtId="0" fontId="9" fillId="0" borderId="0" xfId="0" applyFont="1" applyFill="1" applyBorder="1" applyAlignment="1">
      <alignment horizontal="left" vertical="center"/>
    </xf>
    <xf numFmtId="0" fontId="4" fillId="0" borderId="1" xfId="0" applyFont="1" applyFill="1" applyBorder="1" applyAlignment="1">
      <alignment horizontal="right" vertical="center"/>
    </xf>
    <xf numFmtId="164" fontId="4" fillId="0" borderId="1" xfId="0" applyNumberFormat="1" applyFont="1" applyFill="1" applyBorder="1" applyAlignment="1">
      <alignment horizontal="left" vertical="center"/>
    </xf>
    <xf numFmtId="0" fontId="4" fillId="2" borderId="1" xfId="0" applyFont="1" applyFill="1" applyBorder="1" applyAlignment="1">
      <alignment horizontal="left" vertical="center"/>
    </xf>
    <xf numFmtId="9" fontId="4" fillId="0" borderId="1" xfId="7" applyFont="1" applyFill="1" applyBorder="1" applyAlignment="1">
      <alignment horizontal="center" vertical="center"/>
    </xf>
    <xf numFmtId="0" fontId="4" fillId="0" borderId="1" xfId="0" applyFont="1" applyFill="1" applyBorder="1" applyAlignment="1">
      <alignment horizontal="center" vertical="center"/>
    </xf>
    <xf numFmtId="164" fontId="4" fillId="0" borderId="1" xfId="12" applyFont="1" applyFill="1" applyBorder="1" applyAlignment="1">
      <alignment horizontal="center" vertical="center"/>
    </xf>
    <xf numFmtId="164" fontId="4" fillId="0" borderId="1" xfId="12" applyFont="1" applyBorder="1" applyAlignment="1">
      <alignment horizontal="center" vertical="center"/>
    </xf>
    <xf numFmtId="0" fontId="5"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0" fontId="4" fillId="0" borderId="0" xfId="0" applyFont="1" applyBorder="1" applyAlignment="1">
      <alignment vertical="center"/>
    </xf>
    <xf numFmtId="164" fontId="4" fillId="0" borderId="0" xfId="12" applyFont="1" applyBorder="1" applyAlignment="1">
      <alignment horizontal="center" vertical="center"/>
    </xf>
    <xf numFmtId="164" fontId="4" fillId="0" borderId="0" xfId="0" applyNumberFormat="1" applyFont="1" applyBorder="1" applyAlignment="1">
      <alignment vertical="center"/>
    </xf>
    <xf numFmtId="0" fontId="4" fillId="0" borderId="0" xfId="0" applyFont="1" applyAlignment="1">
      <alignment vertical="center"/>
    </xf>
    <xf numFmtId="0" fontId="4" fillId="0" borderId="0" xfId="0" applyFont="1" applyFill="1" applyBorder="1" applyAlignment="1">
      <alignment vertical="center"/>
    </xf>
    <xf numFmtId="164" fontId="4" fillId="0" borderId="0" xfId="12" applyFont="1" applyFill="1" applyBorder="1" applyAlignment="1">
      <alignment horizontal="center" vertical="center"/>
    </xf>
    <xf numFmtId="164" fontId="4" fillId="0" borderId="0" xfId="0" applyNumberFormat="1" applyFont="1" applyBorder="1" applyAlignment="1">
      <alignment horizontal="center" vertical="center"/>
    </xf>
    <xf numFmtId="10" fontId="4" fillId="0" borderId="0" xfId="7" applyNumberFormat="1" applyFont="1" applyFill="1" applyBorder="1" applyAlignment="1">
      <alignment horizontal="center" vertical="center"/>
    </xf>
    <xf numFmtId="10" fontId="4" fillId="0" borderId="0" xfId="7" applyNumberFormat="1" applyFont="1" applyBorder="1" applyAlignment="1">
      <alignment horizontal="center" vertical="center"/>
    </xf>
    <xf numFmtId="164" fontId="4" fillId="0" borderId="1" xfId="0" applyNumberFormat="1" applyFont="1" applyFill="1" applyBorder="1" applyAlignment="1">
      <alignment vertical="center"/>
    </xf>
    <xf numFmtId="10" fontId="4" fillId="0" borderId="0" xfId="7" applyNumberFormat="1" applyFont="1" applyBorder="1" applyAlignment="1">
      <alignment vertical="center"/>
    </xf>
    <xf numFmtId="164" fontId="4" fillId="0" borderId="1" xfId="12" applyFont="1" applyFill="1" applyBorder="1" applyAlignment="1">
      <alignment horizontal="left" vertical="center" wrapText="1"/>
    </xf>
    <xf numFmtId="0" fontId="10" fillId="0" borderId="0" xfId="0" applyFont="1" applyBorder="1"/>
    <xf numFmtId="164" fontId="4" fillId="0" borderId="3" xfId="12" applyFont="1" applyFill="1" applyBorder="1" applyAlignment="1">
      <alignment horizontal="center"/>
    </xf>
    <xf numFmtId="0" fontId="4" fillId="0" borderId="3" xfId="0" applyFont="1" applyFill="1" applyBorder="1" applyAlignment="1">
      <alignment vertical="center"/>
    </xf>
    <xf numFmtId="164" fontId="5" fillId="0" borderId="1" xfId="0" applyNumberFormat="1" applyFont="1" applyFill="1" applyBorder="1" applyAlignment="1">
      <alignment horizontal="left" vertical="center"/>
    </xf>
    <xf numFmtId="0" fontId="5" fillId="0" borderId="1" xfId="0" applyFont="1" applyFill="1" applyBorder="1" applyAlignment="1">
      <alignment vertical="center"/>
    </xf>
    <xf numFmtId="10" fontId="4" fillId="0" borderId="1" xfId="7" applyNumberFormat="1" applyFont="1" applyFill="1" applyBorder="1" applyAlignment="1">
      <alignment horizontal="center" vertical="center"/>
    </xf>
    <xf numFmtId="10" fontId="5" fillId="0" borderId="1" xfId="7" applyNumberFormat="1" applyFont="1" applyFill="1" applyBorder="1" applyAlignment="1">
      <alignment horizontal="center" vertical="center"/>
    </xf>
    <xf numFmtId="0" fontId="9" fillId="0" borderId="1" xfId="0" applyFont="1" applyFill="1" applyBorder="1" applyAlignment="1">
      <alignment vertical="center"/>
    </xf>
    <xf numFmtId="164" fontId="4" fillId="0" borderId="1" xfId="12" applyFont="1" applyFill="1" applyBorder="1" applyAlignment="1">
      <alignment vertical="center"/>
    </xf>
    <xf numFmtId="9" fontId="4" fillId="7" borderId="1" xfId="7" applyFont="1" applyFill="1" applyBorder="1" applyAlignment="1">
      <alignment horizontal="center" vertical="center"/>
    </xf>
    <xf numFmtId="9" fontId="4" fillId="0" borderId="1" xfId="7" applyNumberFormat="1" applyFont="1" applyFill="1" applyBorder="1" applyAlignment="1">
      <alignment horizontal="center" vertical="center"/>
    </xf>
    <xf numFmtId="0" fontId="4" fillId="0" borderId="1" xfId="12" applyNumberFormat="1" applyFont="1" applyFill="1" applyBorder="1" applyAlignment="1">
      <alignment horizontal="left" vertical="center" wrapText="1"/>
    </xf>
    <xf numFmtId="0" fontId="11" fillId="0" borderId="6" xfId="4" applyBorder="1"/>
    <xf numFmtId="0" fontId="13" fillId="4" borderId="0" xfId="4" applyFont="1" applyFill="1" applyBorder="1" applyAlignment="1">
      <alignment horizontal="left" vertical="center"/>
    </xf>
    <xf numFmtId="0" fontId="13" fillId="4" borderId="7" xfId="4" applyFont="1" applyFill="1" applyBorder="1" applyAlignment="1">
      <alignment horizontal="left" vertical="center"/>
    </xf>
    <xf numFmtId="0" fontId="10" fillId="0" borderId="8" xfId="4" applyFont="1" applyBorder="1" applyAlignment="1">
      <alignment vertical="center"/>
    </xf>
    <xf numFmtId="0" fontId="10" fillId="0" borderId="9" xfId="4" applyFont="1" applyBorder="1" applyAlignment="1">
      <alignment horizontal="center" vertical="center"/>
    </xf>
    <xf numFmtId="0" fontId="10" fillId="0" borderId="10" xfId="4" applyFont="1" applyBorder="1" applyAlignment="1">
      <alignment horizontal="center" vertical="center"/>
    </xf>
    <xf numFmtId="0" fontId="10" fillId="0" borderId="11" xfId="4" applyFont="1" applyBorder="1" applyAlignment="1">
      <alignment horizontal="center" vertical="center"/>
    </xf>
    <xf numFmtId="0" fontId="9" fillId="0" borderId="12" xfId="4" applyFont="1" applyBorder="1" applyAlignment="1">
      <alignment horizontal="left"/>
    </xf>
    <xf numFmtId="0" fontId="10" fillId="0" borderId="1" xfId="4" applyFont="1" applyBorder="1" applyAlignment="1"/>
    <xf numFmtId="0" fontId="10" fillId="0" borderId="15" xfId="4" applyFont="1" applyBorder="1" applyAlignment="1">
      <alignment horizontal="center"/>
    </xf>
    <xf numFmtId="0" fontId="10" fillId="0" borderId="8" xfId="4" applyFont="1" applyBorder="1" applyAlignment="1">
      <alignment horizontal="center" wrapText="1"/>
    </xf>
    <xf numFmtId="164" fontId="10" fillId="0" borderId="1" xfId="13" applyFont="1" applyBorder="1" applyAlignment="1">
      <alignment horizontal="left"/>
    </xf>
    <xf numFmtId="164" fontId="10" fillId="0" borderId="1" xfId="13" applyFont="1" applyBorder="1" applyAlignment="1"/>
    <xf numFmtId="164" fontId="10" fillId="0" borderId="15" xfId="13" applyFont="1" applyBorder="1" applyAlignment="1"/>
    <xf numFmtId="0" fontId="10" fillId="0" borderId="4" xfId="4" applyFont="1" applyBorder="1" applyAlignment="1">
      <alignment horizontal="center"/>
    </xf>
    <xf numFmtId="164" fontId="10" fillId="0" borderId="4" xfId="13" applyFont="1" applyBorder="1" applyAlignment="1">
      <alignment horizontal="left"/>
    </xf>
    <xf numFmtId="164" fontId="10" fillId="0" borderId="4" xfId="13" applyFont="1" applyBorder="1" applyAlignment="1">
      <alignment horizontal="center"/>
    </xf>
    <xf numFmtId="164" fontId="10" fillId="0" borderId="4" xfId="13" applyFont="1" applyBorder="1" applyAlignment="1"/>
    <xf numFmtId="164" fontId="9" fillId="0" borderId="15" xfId="13" applyFont="1" applyBorder="1" applyAlignment="1"/>
    <xf numFmtId="164" fontId="9" fillId="0" borderId="14" xfId="13" applyFont="1" applyBorder="1" applyAlignment="1"/>
    <xf numFmtId="0" fontId="9" fillId="0" borderId="0" xfId="3" applyFont="1" applyBorder="1" applyAlignment="1">
      <alignment horizontal="right"/>
    </xf>
    <xf numFmtId="0" fontId="10" fillId="0" borderId="0" xfId="3" applyFont="1" applyBorder="1" applyAlignment="1">
      <alignment horizontal="center"/>
    </xf>
    <xf numFmtId="4" fontId="11" fillId="0" borderId="0" xfId="4" applyNumberFormat="1" applyAlignment="1">
      <alignment horizontal="left" vertical="center"/>
    </xf>
    <xf numFmtId="0" fontId="10" fillId="0" borderId="0" xfId="4" applyFont="1" applyBorder="1" applyAlignment="1">
      <alignment wrapText="1"/>
    </xf>
    <xf numFmtId="164" fontId="10" fillId="0" borderId="0" xfId="13" applyFont="1" applyBorder="1" applyAlignment="1">
      <alignment horizontal="left"/>
    </xf>
    <xf numFmtId="0" fontId="11" fillId="0" borderId="0" xfId="4"/>
    <xf numFmtId="0" fontId="10" fillId="0" borderId="0" xfId="4" applyFont="1" applyBorder="1" applyAlignment="1"/>
    <xf numFmtId="0" fontId="5" fillId="4" borderId="8" xfId="4" applyFont="1" applyFill="1" applyBorder="1" applyAlignment="1">
      <alignment vertical="center"/>
    </xf>
    <xf numFmtId="0" fontId="5" fillId="4" borderId="16" xfId="4" applyFont="1" applyFill="1" applyBorder="1" applyAlignment="1">
      <alignment vertical="center"/>
    </xf>
    <xf numFmtId="170" fontId="5" fillId="0" borderId="1" xfId="0" applyNumberFormat="1" applyFont="1" applyFill="1" applyBorder="1" applyAlignment="1">
      <alignment horizontal="right" vertical="center"/>
    </xf>
    <xf numFmtId="0" fontId="16" fillId="0" borderId="0" xfId="3" applyFont="1" applyAlignment="1" applyProtection="1">
      <alignment wrapText="1"/>
    </xf>
    <xf numFmtId="0" fontId="17" fillId="0" borderId="0" xfId="3" applyFont="1" applyAlignment="1" applyProtection="1">
      <alignment wrapText="1"/>
    </xf>
    <xf numFmtId="0" fontId="13" fillId="0" borderId="0" xfId="3" applyFont="1" applyAlignment="1" applyProtection="1">
      <alignment horizontal="center" wrapText="1"/>
    </xf>
    <xf numFmtId="0" fontId="13" fillId="0" borderId="0" xfId="3" applyFont="1" applyFill="1" applyAlignment="1" applyProtection="1">
      <alignment wrapText="1"/>
    </xf>
    <xf numFmtId="0" fontId="11" fillId="0" borderId="0" xfId="3" applyFont="1" applyAlignment="1" applyProtection="1">
      <alignment wrapText="1"/>
    </xf>
    <xf numFmtId="0" fontId="11" fillId="5" borderId="0" xfId="3" applyFont="1" applyFill="1" applyAlignment="1" applyProtection="1">
      <alignment wrapText="1"/>
      <protection locked="0"/>
    </xf>
    <xf numFmtId="0" fontId="17" fillId="0" borderId="0" xfId="3" applyFont="1" applyAlignment="1" applyProtection="1">
      <alignment horizontal="center" wrapText="1"/>
    </xf>
    <xf numFmtId="0" fontId="17" fillId="0" borderId="0" xfId="3" applyFont="1" applyFill="1" applyAlignment="1" applyProtection="1">
      <alignment wrapText="1"/>
    </xf>
    <xf numFmtId="0" fontId="11" fillId="0" borderId="0" xfId="3" applyFont="1" applyAlignment="1" applyProtection="1">
      <alignment horizontal="center" wrapText="1"/>
    </xf>
    <xf numFmtId="0" fontId="11" fillId="0" borderId="0" xfId="3" applyFont="1" applyFill="1" applyAlignment="1" applyProtection="1">
      <alignment horizontal="center" wrapText="1"/>
    </xf>
    <xf numFmtId="0" fontId="17" fillId="0" borderId="0" xfId="3" applyFont="1" applyFill="1" applyAlignment="1" applyProtection="1">
      <alignment horizontal="center" wrapText="1"/>
    </xf>
    <xf numFmtId="0" fontId="11" fillId="0" borderId="0" xfId="3" applyFont="1" applyAlignment="1" applyProtection="1">
      <alignment horizontal="right" wrapText="1"/>
    </xf>
    <xf numFmtId="0" fontId="11" fillId="0" borderId="17" xfId="3" applyFont="1" applyBorder="1" applyAlignment="1" applyProtection="1">
      <alignment horizontal="justify" vertical="top" wrapText="1"/>
    </xf>
    <xf numFmtId="2" fontId="11" fillId="5" borderId="18" xfId="3" applyNumberFormat="1" applyFont="1" applyFill="1" applyBorder="1" applyAlignment="1" applyProtection="1">
      <alignment horizontal="center" vertical="top" wrapText="1"/>
      <protection locked="0"/>
    </xf>
    <xf numFmtId="0" fontId="11" fillId="0" borderId="14" xfId="3" applyFont="1" applyFill="1" applyBorder="1" applyAlignment="1" applyProtection="1">
      <alignment horizontal="center" vertical="top" wrapText="1"/>
    </xf>
    <xf numFmtId="0" fontId="11" fillId="0" borderId="0" xfId="3" applyFont="1" applyBorder="1" applyAlignment="1" applyProtection="1">
      <alignment wrapText="1"/>
    </xf>
    <xf numFmtId="0" fontId="18" fillId="0" borderId="13" xfId="3" applyFont="1" applyBorder="1" applyAlignment="1" applyProtection="1">
      <alignment horizontal="justify" vertical="top" wrapText="1"/>
    </xf>
    <xf numFmtId="2" fontId="11" fillId="0" borderId="13" xfId="3" applyNumberFormat="1" applyFont="1" applyFill="1" applyBorder="1" applyAlignment="1" applyProtection="1">
      <alignment horizontal="center" vertical="top" wrapText="1"/>
    </xf>
    <xf numFmtId="0" fontId="11" fillId="0" borderId="13" xfId="3" applyFont="1" applyFill="1" applyBorder="1" applyAlignment="1" applyProtection="1">
      <alignment horizontal="center" vertical="top" wrapText="1"/>
    </xf>
    <xf numFmtId="0" fontId="11" fillId="0" borderId="0" xfId="3" applyFont="1" applyBorder="1" applyAlignment="1" applyProtection="1">
      <alignment horizontal="center" wrapText="1"/>
    </xf>
    <xf numFmtId="0" fontId="11" fillId="0" borderId="0" xfId="3" applyFont="1" applyFill="1" applyBorder="1" applyAlignment="1" applyProtection="1">
      <alignment horizontal="center" wrapText="1"/>
    </xf>
    <xf numFmtId="0" fontId="13" fillId="0" borderId="17" xfId="3" applyFont="1" applyBorder="1" applyAlignment="1" applyProtection="1">
      <alignment horizontal="justify" wrapText="1"/>
    </xf>
    <xf numFmtId="2" fontId="13" fillId="0" borderId="18" xfId="3" applyNumberFormat="1" applyFont="1" applyBorder="1" applyAlignment="1" applyProtection="1">
      <alignment horizontal="center" wrapText="1"/>
    </xf>
    <xf numFmtId="0" fontId="13" fillId="0" borderId="14" xfId="3" applyFont="1" applyFill="1" applyBorder="1" applyAlignment="1" applyProtection="1">
      <alignment horizontal="center" vertical="top" wrapText="1"/>
    </xf>
    <xf numFmtId="0" fontId="18" fillId="0" borderId="17" xfId="3" applyFont="1" applyBorder="1" applyAlignment="1" applyProtection="1">
      <alignment horizontal="left" vertical="top" wrapText="1"/>
    </xf>
    <xf numFmtId="0" fontId="17" fillId="0" borderId="0" xfId="3" applyFont="1" applyBorder="1" applyAlignment="1" applyProtection="1">
      <alignment horizontal="center" wrapText="1"/>
    </xf>
    <xf numFmtId="0" fontId="17" fillId="0" borderId="0" xfId="3" applyFont="1" applyFill="1" applyBorder="1" applyAlignment="1" applyProtection="1">
      <alignment horizontal="center" wrapText="1"/>
    </xf>
    <xf numFmtId="2" fontId="11" fillId="0" borderId="18" xfId="3" applyNumberFormat="1" applyFont="1" applyFill="1" applyBorder="1" applyAlignment="1" applyProtection="1">
      <alignment horizontal="center" vertical="top" wrapText="1"/>
    </xf>
    <xf numFmtId="2" fontId="11" fillId="0" borderId="14" xfId="3" applyNumberFormat="1" applyFont="1" applyFill="1" applyBorder="1" applyAlignment="1" applyProtection="1">
      <alignment horizontal="center" vertical="top" wrapText="1"/>
    </xf>
    <xf numFmtId="166" fontId="21" fillId="0" borderId="0" xfId="9" applyNumberFormat="1" applyFont="1" applyAlignment="1" applyProtection="1">
      <alignment horizontal="center" wrapText="1"/>
    </xf>
    <xf numFmtId="0" fontId="11" fillId="0" borderId="0" xfId="3" applyFont="1" applyFill="1" applyAlignment="1" applyProtection="1">
      <alignment wrapText="1"/>
    </xf>
    <xf numFmtId="0" fontId="10" fillId="0" borderId="0" xfId="3" applyFont="1" applyAlignment="1" applyProtection="1">
      <alignment horizontal="left" wrapText="1"/>
    </xf>
    <xf numFmtId="0" fontId="31" fillId="0" borderId="0" xfId="6"/>
    <xf numFmtId="0" fontId="5" fillId="0" borderId="12" xfId="0" applyFont="1" applyFill="1" applyBorder="1" applyAlignment="1">
      <alignment horizontal="right" vertical="center" wrapText="1"/>
    </xf>
    <xf numFmtId="0" fontId="13" fillId="4" borderId="12" xfId="0" applyFont="1" applyFill="1" applyBorder="1" applyAlignment="1">
      <alignment vertical="center"/>
    </xf>
    <xf numFmtId="0" fontId="13" fillId="4" borderId="19" xfId="0" applyFont="1" applyFill="1" applyBorder="1" applyAlignment="1">
      <alignment vertical="center"/>
    </xf>
    <xf numFmtId="0" fontId="13" fillId="4" borderId="0" xfId="0" applyFont="1" applyFill="1" applyBorder="1" applyAlignment="1">
      <alignment horizontal="left" vertical="center"/>
    </xf>
    <xf numFmtId="0" fontId="10" fillId="0" borderId="12" xfId="0" applyFont="1" applyBorder="1" applyAlignment="1">
      <alignment vertical="center"/>
    </xf>
    <xf numFmtId="0" fontId="10" fillId="0" borderId="4" xfId="0" applyFont="1" applyBorder="1" applyAlignment="1">
      <alignment horizontal="center"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14" xfId="0" applyFont="1" applyBorder="1" applyAlignment="1"/>
    <xf numFmtId="0" fontId="10" fillId="0" borderId="12" xfId="0" applyFont="1" applyBorder="1" applyAlignment="1">
      <alignment horizontal="center" vertical="center" wrapText="1"/>
    </xf>
    <xf numFmtId="164" fontId="10" fillId="0" borderId="14" xfId="13" applyFont="1" applyBorder="1" applyAlignment="1"/>
    <xf numFmtId="0" fontId="10" fillId="0" borderId="4" xfId="0" applyFont="1" applyBorder="1" applyAlignment="1">
      <alignment horizontal="center"/>
    </xf>
    <xf numFmtId="2" fontId="10" fillId="0" borderId="1" xfId="0" applyNumberFormat="1" applyFont="1" applyBorder="1" applyAlignment="1">
      <alignment horizontal="center"/>
    </xf>
    <xf numFmtId="0" fontId="10" fillId="0" borderId="0" xfId="0" applyFont="1" applyBorder="1" applyAlignment="1"/>
    <xf numFmtId="0" fontId="4" fillId="0" borderId="2" xfId="0" applyFont="1" applyFill="1" applyBorder="1" applyAlignment="1">
      <alignment horizontal="center" vertical="center" wrapText="1"/>
    </xf>
    <xf numFmtId="0" fontId="5" fillId="0" borderId="19" xfId="0" applyFont="1" applyFill="1" applyBorder="1" applyAlignment="1">
      <alignment horizontal="right" vertical="center"/>
    </xf>
    <xf numFmtId="164" fontId="4" fillId="0" borderId="2" xfId="12" applyFont="1" applyFill="1" applyBorder="1" applyAlignment="1">
      <alignment horizontal="center" vertical="center"/>
    </xf>
    <xf numFmtId="170" fontId="4" fillId="0" borderId="1" xfId="12" applyNumberFormat="1" applyFont="1" applyFill="1" applyBorder="1" applyAlignment="1">
      <alignment horizontal="right" vertical="center"/>
    </xf>
    <xf numFmtId="170" fontId="4" fillId="0" borderId="1" xfId="0" applyNumberFormat="1" applyFont="1" applyFill="1" applyBorder="1" applyAlignment="1">
      <alignment horizontal="right" vertical="center"/>
    </xf>
    <xf numFmtId="0" fontId="5" fillId="0" borderId="19" xfId="0" applyFont="1" applyFill="1" applyBorder="1" applyAlignment="1">
      <alignment horizontal="right" vertical="center" wrapText="1"/>
    </xf>
    <xf numFmtId="0" fontId="5" fillId="0" borderId="19" xfId="0" applyFont="1" applyFill="1" applyBorder="1" applyAlignment="1">
      <alignment horizontal="left" vertical="center" wrapText="1"/>
    </xf>
    <xf numFmtId="2" fontId="33" fillId="8" borderId="12" xfId="0" applyNumberFormat="1" applyFont="1" applyFill="1" applyBorder="1" applyAlignment="1">
      <alignment horizontal="center" vertical="center" wrapText="1"/>
    </xf>
    <xf numFmtId="2" fontId="33" fillId="0" borderId="20" xfId="0" applyNumberFormat="1" applyFont="1" applyBorder="1" applyAlignment="1">
      <alignment horizontal="center" vertical="center" wrapText="1"/>
    </xf>
    <xf numFmtId="2" fontId="33" fillId="0" borderId="12" xfId="0" applyNumberFormat="1" applyFont="1" applyBorder="1" applyAlignment="1">
      <alignment horizontal="center" vertical="center" wrapText="1"/>
    </xf>
    <xf numFmtId="2" fontId="33" fillId="4" borderId="12" xfId="0" applyNumberFormat="1" applyFont="1" applyFill="1" applyBorder="1" applyAlignment="1">
      <alignment horizontal="center" vertical="center" wrapText="1"/>
    </xf>
    <xf numFmtId="2" fontId="33" fillId="8" borderId="1" xfId="0" applyNumberFormat="1" applyFont="1" applyFill="1" applyBorder="1" applyAlignment="1">
      <alignment horizontal="center" vertical="center" wrapText="1"/>
    </xf>
    <xf numFmtId="0" fontId="0" fillId="0" borderId="32" xfId="0" applyBorder="1"/>
    <xf numFmtId="0" fontId="0" fillId="0" borderId="10" xfId="0" applyBorder="1"/>
    <xf numFmtId="170" fontId="0" fillId="0" borderId="33" xfId="0" applyNumberFormat="1" applyBorder="1"/>
    <xf numFmtId="170" fontId="0" fillId="0" borderId="34" xfId="0" applyNumberFormat="1" applyBorder="1"/>
    <xf numFmtId="170" fontId="0" fillId="0" borderId="35" xfId="0" applyNumberFormat="1" applyBorder="1"/>
    <xf numFmtId="0" fontId="13" fillId="0" borderId="38" xfId="0" applyFont="1" applyBorder="1"/>
    <xf numFmtId="0" fontId="4" fillId="0" borderId="0" xfId="0" applyFont="1" applyFill="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9" fillId="0" borderId="1" xfId="0" applyFont="1" applyFill="1" applyBorder="1" applyAlignment="1">
      <alignment horizontal="center" vertical="center"/>
    </xf>
    <xf numFmtId="0" fontId="4" fillId="0" borderId="0" xfId="0" applyFont="1" applyBorder="1" applyAlignment="1">
      <alignment horizontal="left" wrapText="1"/>
    </xf>
    <xf numFmtId="0" fontId="5" fillId="0" borderId="1" xfId="0" applyFont="1" applyBorder="1" applyAlignment="1">
      <alignment horizontal="center" vertical="center" wrapText="1"/>
    </xf>
    <xf numFmtId="0" fontId="4" fillId="0" borderId="0" xfId="0" applyFont="1" applyFill="1" applyBorder="1" applyAlignment="1">
      <alignment horizontal="left" vertical="center"/>
    </xf>
    <xf numFmtId="0" fontId="5" fillId="0" borderId="0" xfId="0" applyFont="1" applyFill="1" applyBorder="1" applyAlignment="1">
      <alignment horizontal="left"/>
    </xf>
    <xf numFmtId="0" fontId="5" fillId="0" borderId="0" xfId="0" applyFont="1" applyBorder="1" applyAlignment="1">
      <alignment horizontal="right" wrapText="1"/>
    </xf>
    <xf numFmtId="0" fontId="5" fillId="0" borderId="1" xfId="0" applyFont="1" applyFill="1" applyBorder="1" applyAlignment="1">
      <alignment horizontal="left" vertical="center"/>
    </xf>
    <xf numFmtId="0" fontId="4" fillId="0" borderId="1" xfId="0" applyFont="1" applyBorder="1" applyAlignment="1">
      <alignment horizontal="center" vertical="center"/>
    </xf>
    <xf numFmtId="0" fontId="10" fillId="0" borderId="1" xfId="4" applyFont="1" applyBorder="1" applyAlignment="1">
      <alignment horizontal="center"/>
    </xf>
    <xf numFmtId="0" fontId="10" fillId="0" borderId="0" xfId="4" applyFont="1" applyBorder="1" applyAlignment="1">
      <alignment horizontal="center"/>
    </xf>
    <xf numFmtId="0" fontId="9" fillId="0" borderId="8" xfId="4" applyFont="1" applyBorder="1" applyAlignment="1">
      <alignment horizontal="left"/>
    </xf>
    <xf numFmtId="0" fontId="9" fillId="0" borderId="13" xfId="4" applyFont="1" applyBorder="1" applyAlignment="1">
      <alignment horizontal="left"/>
    </xf>
    <xf numFmtId="0" fontId="9" fillId="0" borderId="14" xfId="4" applyFont="1" applyBorder="1" applyAlignment="1">
      <alignment horizontal="left"/>
    </xf>
    <xf numFmtId="164" fontId="10" fillId="0" borderId="1" xfId="13" applyFont="1" applyBorder="1" applyAlignment="1">
      <alignment horizontal="center"/>
    </xf>
    <xf numFmtId="164" fontId="9" fillId="0" borderId="0" xfId="13" applyFont="1" applyBorder="1" applyAlignment="1">
      <alignment horizontal="center"/>
    </xf>
    <xf numFmtId="164" fontId="10" fillId="0" borderId="0" xfId="13" applyFont="1" applyBorder="1" applyAlignment="1">
      <alignment horizontal="center"/>
    </xf>
    <xf numFmtId="0" fontId="10" fillId="0" borderId="13" xfId="0" applyFont="1" applyBorder="1" applyAlignment="1">
      <alignment horizontal="center"/>
    </xf>
    <xf numFmtId="0" fontId="9" fillId="0" borderId="12" xfId="0" applyFont="1" applyBorder="1" applyAlignment="1">
      <alignment horizontal="center"/>
    </xf>
    <xf numFmtId="0" fontId="9" fillId="0" borderId="13" xfId="0" applyFont="1" applyBorder="1" applyAlignment="1">
      <alignment horizontal="center"/>
    </xf>
    <xf numFmtId="0" fontId="10" fillId="0" borderId="0" xfId="0" applyFont="1" applyBorder="1" applyAlignment="1">
      <alignment horizontal="center"/>
    </xf>
    <xf numFmtId="0" fontId="9" fillId="0" borderId="12"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left"/>
    </xf>
    <xf numFmtId="0" fontId="10" fillId="0" borderId="1" xfId="0" applyFont="1" applyBorder="1" applyAlignment="1">
      <alignment horizontal="center"/>
    </xf>
    <xf numFmtId="0" fontId="0" fillId="0" borderId="12" xfId="0" applyBorder="1" applyAlignment="1">
      <alignment horizontal="center"/>
    </xf>
    <xf numFmtId="0" fontId="4" fillId="0" borderId="1" xfId="0" applyFont="1" applyBorder="1" applyAlignment="1">
      <alignment horizontal="center" vertical="center"/>
    </xf>
    <xf numFmtId="0" fontId="13" fillId="0" borderId="0" xfId="0" applyFont="1" applyBorder="1" applyAlignment="1">
      <alignment horizontal="center" vertical="center"/>
    </xf>
    <xf numFmtId="164" fontId="10" fillId="0" borderId="1" xfId="13" applyFont="1" applyBorder="1" applyAlignment="1">
      <alignment horizontal="center"/>
    </xf>
    <xf numFmtId="0" fontId="9" fillId="0" borderId="12"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left"/>
    </xf>
    <xf numFmtId="0" fontId="10" fillId="0" borderId="1" xfId="0" applyFont="1" applyBorder="1" applyAlignment="1">
      <alignment horizontal="center"/>
    </xf>
    <xf numFmtId="0" fontId="9" fillId="0" borderId="12" xfId="0" applyFont="1" applyBorder="1" applyAlignment="1">
      <alignment horizontal="center"/>
    </xf>
    <xf numFmtId="0" fontId="9" fillId="0" borderId="13" xfId="0" applyFont="1" applyBorder="1" applyAlignment="1">
      <alignment horizontal="center"/>
    </xf>
    <xf numFmtId="0" fontId="10" fillId="0" borderId="13" xfId="0" applyFont="1" applyBorder="1" applyAlignment="1">
      <alignment horizontal="center"/>
    </xf>
    <xf numFmtId="0" fontId="13" fillId="0" borderId="0" xfId="0" applyFont="1" applyBorder="1" applyAlignment="1">
      <alignment horizontal="center" vertical="center"/>
    </xf>
    <xf numFmtId="0" fontId="10" fillId="0" borderId="0" xfId="0" applyFont="1" applyBorder="1" applyAlignment="1">
      <alignment horizontal="center"/>
    </xf>
    <xf numFmtId="0" fontId="0" fillId="0" borderId="12" xfId="0" applyBorder="1" applyAlignment="1">
      <alignment horizontal="center"/>
    </xf>
    <xf numFmtId="2" fontId="33" fillId="8" borderId="20" xfId="0" applyNumberFormat="1" applyFont="1" applyFill="1" applyBorder="1" applyAlignment="1">
      <alignment horizontal="center" vertical="center" wrapText="1"/>
    </xf>
    <xf numFmtId="0" fontId="0" fillId="0" borderId="0" xfId="0" applyBorder="1"/>
    <xf numFmtId="170" fontId="0" fillId="0" borderId="0" xfId="0" applyNumberFormat="1" applyBorder="1"/>
    <xf numFmtId="0" fontId="13" fillId="0" borderId="0" xfId="0" applyFont="1" applyBorder="1"/>
    <xf numFmtId="0" fontId="13" fillId="0" borderId="0" xfId="3" applyFont="1" applyAlignment="1" applyProtection="1">
      <alignment wrapText="1"/>
    </xf>
    <xf numFmtId="0" fontId="0" fillId="0" borderId="0" xfId="0" applyBorder="1" applyAlignment="1">
      <alignment horizontal="center"/>
    </xf>
    <xf numFmtId="164" fontId="9" fillId="0" borderId="0" xfId="13" applyFont="1" applyBorder="1" applyAlignment="1"/>
    <xf numFmtId="0" fontId="4" fillId="0" borderId="0" xfId="0" applyFont="1" applyFill="1" applyBorder="1" applyAlignment="1">
      <alignment horizontal="center" vertical="center"/>
    </xf>
    <xf numFmtId="0" fontId="5" fillId="0" borderId="12" xfId="0" applyFont="1" applyBorder="1" applyAlignment="1">
      <alignment horizontal="center" vertical="center"/>
    </xf>
    <xf numFmtId="0" fontId="5" fillId="0" borderId="1" xfId="0" applyFont="1" applyBorder="1" applyAlignment="1">
      <alignment horizontal="center" vertical="center"/>
    </xf>
    <xf numFmtId="0" fontId="4" fillId="0" borderId="0" xfId="0" applyFont="1" applyBorder="1" applyAlignment="1">
      <alignment horizontal="left"/>
    </xf>
    <xf numFmtId="0" fontId="4" fillId="0" borderId="0" xfId="0" applyFont="1" applyBorder="1" applyAlignment="1">
      <alignment horizontal="left" wrapText="1"/>
    </xf>
    <xf numFmtId="0" fontId="5" fillId="0" borderId="12" xfId="0" applyFont="1" applyFill="1" applyBorder="1" applyAlignment="1">
      <alignment horizontal="left" vertical="center"/>
    </xf>
    <xf numFmtId="0" fontId="4" fillId="0" borderId="12" xfId="0" applyFont="1" applyFill="1" applyBorder="1" applyAlignment="1">
      <alignment horizontal="justify" vertical="center" wrapText="1"/>
    </xf>
    <xf numFmtId="0" fontId="4" fillId="0" borderId="12" xfId="0" applyFont="1" applyFill="1" applyBorder="1" applyAlignment="1">
      <alignment horizontal="left" vertical="center"/>
    </xf>
    <xf numFmtId="0" fontId="4" fillId="0" borderId="12" xfId="0" applyFont="1" applyFill="1" applyBorder="1" applyAlignment="1">
      <alignment horizontal="justify" vertical="center"/>
    </xf>
    <xf numFmtId="0" fontId="4" fillId="0" borderId="0" xfId="0" applyFont="1" applyFill="1" applyBorder="1" applyAlignment="1">
      <alignment horizontal="left" vertical="center"/>
    </xf>
    <xf numFmtId="0" fontId="5" fillId="0" borderId="12" xfId="0" applyFont="1" applyFill="1" applyBorder="1" applyAlignment="1">
      <alignment horizontal="justify" vertical="center" wrapText="1"/>
    </xf>
    <xf numFmtId="0" fontId="11" fillId="0" borderId="0" xfId="0" applyFont="1" applyBorder="1" applyAlignment="1">
      <alignment horizontal="left" wrapText="1"/>
    </xf>
    <xf numFmtId="0" fontId="4" fillId="0" borderId="0" xfId="0" applyFont="1" applyFill="1" applyBorder="1" applyAlignment="1">
      <alignment horizontal="right"/>
    </xf>
    <xf numFmtId="0" fontId="5" fillId="0" borderId="0" xfId="0" applyFont="1" applyBorder="1" applyAlignment="1">
      <alignment horizontal="left"/>
    </xf>
    <xf numFmtId="0" fontId="5" fillId="0" borderId="0" xfId="0" applyFont="1" applyFill="1" applyBorder="1" applyAlignment="1">
      <alignment horizontal="right"/>
    </xf>
    <xf numFmtId="0" fontId="5" fillId="0" borderId="0" xfId="0" applyFont="1" applyFill="1" applyBorder="1" applyAlignment="1">
      <alignment horizontal="left"/>
    </xf>
    <xf numFmtId="0" fontId="0" fillId="0" borderId="0" xfId="0" applyFill="1" applyBorder="1" applyAlignment="1">
      <alignment horizontal="left" wrapText="1"/>
    </xf>
    <xf numFmtId="0" fontId="5" fillId="0" borderId="0" xfId="0" applyFont="1" applyBorder="1" applyAlignment="1">
      <alignment horizontal="right" wrapText="1"/>
    </xf>
    <xf numFmtId="0" fontId="5" fillId="0" borderId="0" xfId="0" applyFont="1" applyBorder="1" applyAlignment="1">
      <alignment horizontal="left" wrapText="1"/>
    </xf>
    <xf numFmtId="0" fontId="5" fillId="6" borderId="0" xfId="0" applyFont="1" applyFill="1" applyBorder="1" applyAlignment="1">
      <alignment horizontal="left"/>
    </xf>
    <xf numFmtId="0" fontId="4" fillId="0" borderId="0" xfId="0" applyFont="1" applyBorder="1" applyAlignment="1">
      <alignment horizontal="left" vertical="center"/>
    </xf>
    <xf numFmtId="0" fontId="5" fillId="0" borderId="0" xfId="0" applyFont="1" applyBorder="1" applyAlignment="1">
      <alignment horizontal="left" vertical="center"/>
    </xf>
    <xf numFmtId="0" fontId="4" fillId="0" borderId="0" xfId="0" applyFont="1" applyBorder="1" applyAlignment="1">
      <alignment horizontal="left" vertical="center" wrapText="1"/>
    </xf>
    <xf numFmtId="0" fontId="5" fillId="0" borderId="12" xfId="0" applyFont="1" applyFill="1" applyBorder="1" applyAlignment="1">
      <alignment horizontal="justify" vertical="center"/>
    </xf>
    <xf numFmtId="0" fontId="5" fillId="0" borderId="12" xfId="0" applyFont="1" applyFill="1" applyBorder="1" applyAlignment="1">
      <alignment horizontal="right" vertical="center"/>
    </xf>
    <xf numFmtId="0" fontId="4" fillId="0" borderId="1" xfId="0" applyFont="1" applyBorder="1" applyAlignment="1">
      <alignment horizontal="center" vertical="center"/>
    </xf>
    <xf numFmtId="0" fontId="15" fillId="0" borderId="0" xfId="15" applyNumberFormat="1" applyFont="1" applyBorder="1" applyAlignment="1">
      <alignment horizontal="center" wrapText="1"/>
    </xf>
    <xf numFmtId="0" fontId="27" fillId="0" borderId="0" xfId="15" applyNumberFormat="1" applyFont="1" applyBorder="1" applyAlignment="1">
      <alignment horizontal="right" vertical="center" wrapText="1"/>
    </xf>
    <xf numFmtId="0" fontId="15" fillId="5" borderId="0" xfId="15" applyNumberFormat="1" applyFont="1" applyFill="1" applyBorder="1" applyAlignment="1" applyProtection="1">
      <alignment horizontal="left" vertical="center" wrapText="1"/>
      <protection locked="0"/>
    </xf>
    <xf numFmtId="10" fontId="15" fillId="5" borderId="0" xfId="15" applyNumberFormat="1" applyFont="1" applyFill="1" applyBorder="1" applyAlignment="1" applyProtection="1">
      <alignment horizontal="left" vertical="center" wrapText="1"/>
      <protection locked="0"/>
    </xf>
    <xf numFmtId="0" fontId="29" fillId="0" borderId="0" xfId="15" applyNumberFormat="1" applyFont="1" applyFill="1" applyBorder="1" applyAlignment="1">
      <alignment horizontal="right" vertical="center" wrapText="1"/>
    </xf>
    <xf numFmtId="10" fontId="15" fillId="0" borderId="0" xfId="15" applyNumberFormat="1" applyFont="1" applyFill="1" applyBorder="1" applyAlignment="1">
      <alignment horizontal="left" vertical="center" wrapText="1"/>
    </xf>
    <xf numFmtId="0" fontId="15" fillId="0" borderId="0" xfId="15" applyNumberFormat="1" applyFont="1" applyAlignment="1">
      <alignment horizontal="center" wrapText="1"/>
    </xf>
    <xf numFmtId="0" fontId="15" fillId="0" borderId="0" xfId="15" applyNumberFormat="1" applyFont="1" applyAlignment="1">
      <alignment wrapText="1"/>
    </xf>
    <xf numFmtId="0" fontId="5" fillId="5" borderId="5" xfId="15" applyFont="1" applyFill="1" applyBorder="1" applyAlignment="1" applyProtection="1">
      <alignment horizontal="center" vertical="center" wrapText="1"/>
      <protection locked="0"/>
    </xf>
    <xf numFmtId="0" fontId="4" fillId="5" borderId="0" xfId="15" applyFont="1" applyFill="1" applyBorder="1" applyAlignment="1" applyProtection="1">
      <alignment horizontal="center" vertical="center" wrapText="1"/>
      <protection locked="0"/>
    </xf>
    <xf numFmtId="0" fontId="4" fillId="0" borderId="0" xfId="0" applyFont="1" applyFill="1" applyBorder="1" applyAlignment="1">
      <alignment horizontal="center" vertical="center"/>
    </xf>
    <xf numFmtId="0" fontId="5" fillId="0" borderId="0" xfId="0" applyFont="1" applyFill="1" applyBorder="1" applyAlignment="1">
      <alignment horizontal="right"/>
    </xf>
    <xf numFmtId="0" fontId="5" fillId="0" borderId="0" xfId="0" applyFont="1" applyFill="1" applyBorder="1" applyAlignment="1">
      <alignment horizontal="left"/>
    </xf>
    <xf numFmtId="0" fontId="4" fillId="0" borderId="3" xfId="0" applyFont="1" applyFill="1" applyBorder="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right"/>
    </xf>
    <xf numFmtId="164" fontId="4" fillId="0" borderId="1" xfId="12" applyFont="1" applyFill="1" applyBorder="1" applyAlignment="1">
      <alignment horizontal="center" vertical="center" wrapText="1"/>
    </xf>
    <xf numFmtId="0" fontId="4" fillId="0" borderId="1" xfId="0" applyFont="1" applyFill="1" applyBorder="1" applyAlignment="1">
      <alignment vertical="center"/>
    </xf>
    <xf numFmtId="2" fontId="4" fillId="0" borderId="1" xfId="0" applyNumberFormat="1" applyFont="1" applyFill="1" applyBorder="1" applyAlignment="1">
      <alignment vertical="center"/>
    </xf>
    <xf numFmtId="170" fontId="4" fillId="0" borderId="0" xfId="0" applyNumberFormat="1" applyFont="1" applyFill="1" applyBorder="1" applyAlignment="1">
      <alignment vertical="center"/>
    </xf>
    <xf numFmtId="164" fontId="4" fillId="0" borderId="0" xfId="0" applyNumberFormat="1" applyFont="1" applyFill="1" applyBorder="1" applyAlignment="1">
      <alignment vertical="center"/>
    </xf>
    <xf numFmtId="0" fontId="4" fillId="0" borderId="0" xfId="0" applyFont="1" applyFill="1" applyAlignment="1">
      <alignment vertical="center"/>
    </xf>
    <xf numFmtId="0" fontId="11" fillId="0" borderId="0" xfId="0" applyFont="1" applyFill="1" applyBorder="1" applyAlignment="1">
      <alignment horizontal="left" wrapText="1"/>
    </xf>
    <xf numFmtId="49" fontId="4" fillId="0" borderId="1" xfId="0" applyNumberFormat="1" applyFont="1" applyFill="1" applyBorder="1" applyAlignment="1">
      <alignment horizontal="center" vertical="center" wrapText="1"/>
    </xf>
    <xf numFmtId="0" fontId="4" fillId="0" borderId="12" xfId="0" applyFont="1" applyFill="1" applyBorder="1" applyAlignment="1">
      <alignment horizontal="left" vertical="center" wrapText="1"/>
    </xf>
    <xf numFmtId="165" fontId="4" fillId="0" borderId="1" xfId="1" applyFont="1" applyFill="1" applyBorder="1" applyAlignment="1">
      <alignment horizontal="center" vertical="center" wrapText="1"/>
    </xf>
    <xf numFmtId="165" fontId="4" fillId="0" borderId="21" xfId="1" applyFont="1" applyFill="1" applyBorder="1" applyAlignment="1">
      <alignment horizontal="center" vertical="center" wrapText="1"/>
    </xf>
    <xf numFmtId="169" fontId="4" fillId="0" borderId="1" xfId="1" applyNumberFormat="1" applyFont="1" applyFill="1" applyBorder="1" applyAlignment="1">
      <alignment horizontal="center" vertical="center" wrapText="1"/>
    </xf>
    <xf numFmtId="0" fontId="4" fillId="0" borderId="0" xfId="0" applyFont="1" applyFill="1"/>
    <xf numFmtId="0" fontId="4" fillId="0" borderId="2" xfId="0" applyFont="1" applyFill="1" applyBorder="1" applyAlignment="1">
      <alignment horizontal="left" vertical="center" wrapText="1"/>
    </xf>
    <xf numFmtId="0" fontId="4" fillId="0" borderId="1" xfId="0" applyFont="1" applyFill="1" applyBorder="1" applyAlignment="1">
      <alignment horizontal="left" vertical="center" wrapText="1"/>
    </xf>
    <xf numFmtId="49" fontId="34"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12" xfId="0" applyFont="1" applyFill="1" applyBorder="1" applyAlignment="1">
      <alignment vertical="center" wrapText="1"/>
    </xf>
    <xf numFmtId="0" fontId="4" fillId="0" borderId="20"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center" wrapText="1"/>
    </xf>
    <xf numFmtId="49" fontId="4" fillId="0" borderId="12" xfId="0" applyNumberFormat="1" applyFont="1" applyFill="1" applyBorder="1" applyAlignment="1">
      <alignment vertical="center" wrapText="1"/>
    </xf>
    <xf numFmtId="0" fontId="4" fillId="0" borderId="2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0" fillId="0" borderId="0" xfId="0" applyFont="1" applyFill="1"/>
    <xf numFmtId="0" fontId="4" fillId="0" borderId="0" xfId="0" applyFont="1" applyFill="1" applyBorder="1"/>
    <xf numFmtId="164" fontId="4" fillId="0" borderId="0" xfId="0" applyNumberFormat="1" applyFont="1" applyFill="1" applyBorder="1"/>
    <xf numFmtId="0" fontId="4" fillId="0" borderId="0" xfId="0" applyFont="1" applyFill="1" applyBorder="1" applyAlignment="1">
      <alignment horizontal="center"/>
    </xf>
    <xf numFmtId="170" fontId="4" fillId="0" borderId="0" xfId="0" applyNumberFormat="1" applyFont="1" applyFill="1" applyBorder="1"/>
    <xf numFmtId="9" fontId="4" fillId="0" borderId="0" xfId="7" applyFont="1" applyFill="1" applyBorder="1"/>
    <xf numFmtId="0" fontId="4" fillId="0" borderId="0" xfId="0" applyFont="1" applyFill="1" applyBorder="1" applyAlignment="1">
      <alignment horizontal="left"/>
    </xf>
    <xf numFmtId="164" fontId="5" fillId="0" borderId="0" xfId="12" applyFont="1" applyFill="1" applyBorder="1" applyAlignment="1"/>
    <xf numFmtId="0" fontId="5" fillId="0" borderId="0" xfId="0" applyFont="1" applyFill="1" applyBorder="1" applyAlignment="1">
      <alignment horizontal="center"/>
    </xf>
    <xf numFmtId="0" fontId="5" fillId="0" borderId="0" xfId="0" applyFont="1" applyFill="1" applyBorder="1" applyAlignment="1">
      <alignment horizontal="right" wrapText="1"/>
    </xf>
    <xf numFmtId="0" fontId="5" fillId="0" borderId="0" xfId="0" applyFont="1" applyFill="1" applyBorder="1" applyAlignment="1">
      <alignment horizontal="left" wrapText="1"/>
    </xf>
    <xf numFmtId="0" fontId="4" fillId="0" borderId="0" xfId="0" applyFont="1" applyFill="1" applyBorder="1" applyAlignment="1">
      <alignment horizontal="left" wrapText="1"/>
    </xf>
    <xf numFmtId="164" fontId="4" fillId="0" borderId="0" xfId="12" applyFont="1" applyFill="1" applyBorder="1"/>
    <xf numFmtId="0" fontId="4" fillId="0" borderId="0" xfId="0" applyFont="1" applyFill="1" applyBorder="1" applyAlignment="1">
      <alignment horizontal="left" vertical="center" wrapText="1"/>
    </xf>
    <xf numFmtId="169" fontId="4" fillId="0" borderId="0" xfId="0" applyNumberFormat="1" applyFont="1" applyFill="1" applyBorder="1" applyAlignment="1">
      <alignment vertical="center"/>
    </xf>
    <xf numFmtId="0" fontId="4" fillId="0" borderId="1" xfId="0" applyFont="1" applyBorder="1" applyAlignment="1">
      <alignment horizontal="center" vertical="center"/>
    </xf>
    <xf numFmtId="164" fontId="10" fillId="0" borderId="1" xfId="13" applyFont="1" applyBorder="1" applyAlignment="1">
      <alignment horizontal="center"/>
    </xf>
    <xf numFmtId="0" fontId="9" fillId="0" borderId="12" xfId="0" applyFont="1" applyBorder="1" applyAlignment="1">
      <alignment horizontal="center"/>
    </xf>
    <xf numFmtId="0" fontId="9" fillId="0" borderId="13" xfId="0" applyFont="1" applyBorder="1" applyAlignment="1">
      <alignment horizontal="center"/>
    </xf>
    <xf numFmtId="0" fontId="10" fillId="0" borderId="1" xfId="0" applyFont="1" applyBorder="1" applyAlignment="1">
      <alignment horizontal="center"/>
    </xf>
    <xf numFmtId="0" fontId="10" fillId="0" borderId="12" xfId="0" applyFont="1" applyBorder="1" applyAlignment="1">
      <alignment horizontal="center"/>
    </xf>
    <xf numFmtId="0" fontId="0" fillId="0" borderId="12" xfId="0" applyBorder="1" applyAlignment="1">
      <alignment horizontal="center"/>
    </xf>
    <xf numFmtId="0" fontId="9" fillId="0" borderId="12"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left"/>
    </xf>
    <xf numFmtId="0" fontId="10" fillId="0" borderId="13" xfId="0" applyFont="1" applyBorder="1" applyAlignment="1">
      <alignment horizontal="center"/>
    </xf>
    <xf numFmtId="0" fontId="10" fillId="0" borderId="0" xfId="0" applyFont="1" applyBorder="1" applyAlignment="1">
      <alignment horizontal="center"/>
    </xf>
    <xf numFmtId="0" fontId="10" fillId="0" borderId="14" xfId="0" applyFont="1" applyBorder="1" applyAlignment="1">
      <alignment horizontal="center"/>
    </xf>
    <xf numFmtId="0" fontId="4" fillId="0" borderId="1" xfId="0" applyFont="1" applyBorder="1" applyAlignment="1">
      <alignment horizontal="center" vertical="center"/>
    </xf>
    <xf numFmtId="0" fontId="0" fillId="0" borderId="20" xfId="0" applyBorder="1" applyAlignment="1">
      <alignment horizontal="center"/>
    </xf>
    <xf numFmtId="0" fontId="4" fillId="0" borderId="1" xfId="12" applyNumberFormat="1" applyFont="1" applyFill="1" applyBorder="1" applyAlignment="1">
      <alignment vertical="center" wrapText="1"/>
    </xf>
    <xf numFmtId="0" fontId="4" fillId="0" borderId="1" xfId="0" applyFont="1" applyBorder="1" applyAlignment="1">
      <alignment horizontal="center" vertical="center"/>
    </xf>
    <xf numFmtId="170" fontId="4" fillId="0" borderId="4" xfId="12" applyNumberFormat="1" applyFont="1" applyFill="1" applyBorder="1" applyAlignment="1">
      <alignment horizontal="right" vertical="center"/>
    </xf>
    <xf numFmtId="164" fontId="10" fillId="0" borderId="1" xfId="13" applyFont="1" applyBorder="1" applyAlignment="1">
      <alignment horizontal="center"/>
    </xf>
    <xf numFmtId="0" fontId="10" fillId="0" borderId="1" xfId="0" applyFont="1" applyBorder="1" applyAlignment="1">
      <alignment horizontal="center"/>
    </xf>
    <xf numFmtId="0" fontId="0" fillId="0" borderId="12" xfId="0" applyBorder="1" applyAlignment="1">
      <alignment horizontal="center"/>
    </xf>
    <xf numFmtId="0" fontId="9" fillId="0" borderId="12" xfId="0" applyFont="1" applyBorder="1" applyAlignment="1">
      <alignment horizontal="center"/>
    </xf>
    <xf numFmtId="0" fontId="9" fillId="0" borderId="13" xfId="0" applyFont="1" applyBorder="1" applyAlignment="1">
      <alignment horizontal="center"/>
    </xf>
    <xf numFmtId="0" fontId="10" fillId="0" borderId="12" xfId="0" applyFont="1" applyBorder="1" applyAlignment="1">
      <alignment horizontal="center" vertical="center" wrapText="1"/>
    </xf>
    <xf numFmtId="0" fontId="9" fillId="0" borderId="12"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left"/>
    </xf>
    <xf numFmtId="0" fontId="10" fillId="0" borderId="13" xfId="0" applyFont="1" applyBorder="1" applyAlignment="1">
      <alignment horizontal="center"/>
    </xf>
    <xf numFmtId="0" fontId="10" fillId="0" borderId="4" xfId="0" applyFont="1" applyBorder="1" applyAlignment="1">
      <alignment horizontal="center"/>
    </xf>
    <xf numFmtId="0" fontId="10" fillId="0" borderId="14" xfId="0" applyFont="1" applyBorder="1"/>
    <xf numFmtId="0" fontId="10" fillId="0" borderId="0" xfId="0" applyFont="1" applyAlignment="1">
      <alignment horizontal="center"/>
    </xf>
    <xf numFmtId="0" fontId="0" fillId="0" borderId="0" xfId="0" applyAlignment="1">
      <alignment horizontal="center" vertical="center"/>
    </xf>
    <xf numFmtId="0" fontId="9" fillId="0" borderId="12" xfId="0" applyFont="1" applyBorder="1" applyAlignment="1">
      <alignment horizontal="center"/>
    </xf>
    <xf numFmtId="0" fontId="9" fillId="0" borderId="5" xfId="0" applyFont="1" applyBorder="1" applyAlignment="1">
      <alignment horizontal="center"/>
    </xf>
    <xf numFmtId="0" fontId="4" fillId="0" borderId="1" xfId="0" applyFont="1" applyBorder="1" applyAlignment="1">
      <alignment horizontal="center" vertical="center"/>
    </xf>
    <xf numFmtId="164" fontId="10" fillId="0" borderId="1" xfId="13" applyFont="1" applyBorder="1" applyAlignment="1">
      <alignment horizontal="center"/>
    </xf>
    <xf numFmtId="0" fontId="10" fillId="0" borderId="13" xfId="0" applyFont="1" applyBorder="1" applyAlignment="1">
      <alignment horizontal="center"/>
    </xf>
    <xf numFmtId="0" fontId="10" fillId="0" borderId="1" xfId="0" applyFont="1" applyBorder="1" applyAlignment="1">
      <alignment horizontal="center"/>
    </xf>
    <xf numFmtId="0" fontId="10" fillId="0" borderId="12" xfId="0" applyFont="1" applyBorder="1" applyAlignment="1">
      <alignment horizontal="center"/>
    </xf>
    <xf numFmtId="0" fontId="10" fillId="0" borderId="14" xfId="0" applyFont="1" applyBorder="1" applyAlignment="1">
      <alignment horizontal="center"/>
    </xf>
    <xf numFmtId="0" fontId="9" fillId="0" borderId="12" xfId="0" applyFont="1" applyBorder="1" applyAlignment="1">
      <alignment horizontal="center"/>
    </xf>
    <xf numFmtId="0" fontId="9" fillId="0" borderId="13" xfId="0" applyFont="1" applyBorder="1" applyAlignment="1">
      <alignment horizontal="center"/>
    </xf>
    <xf numFmtId="0" fontId="9" fillId="0" borderId="12"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left"/>
    </xf>
    <xf numFmtId="0" fontId="0" fillId="0" borderId="12" xfId="0" applyBorder="1" applyAlignment="1">
      <alignment horizontal="center"/>
    </xf>
    <xf numFmtId="0" fontId="0" fillId="0" borderId="13" xfId="0" applyBorder="1" applyAlignment="1">
      <alignment horizontal="center"/>
    </xf>
    <xf numFmtId="0" fontId="10" fillId="0" borderId="0" xfId="0" applyFont="1" applyBorder="1" applyAlignment="1">
      <alignment horizontal="center"/>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9" fillId="0" borderId="0" xfId="0" applyFont="1" applyBorder="1" applyAlignment="1">
      <alignment horizontal="center"/>
    </xf>
    <xf numFmtId="0" fontId="10" fillId="0" borderId="4" xfId="0" applyFont="1" applyBorder="1" applyAlignment="1">
      <alignment horizontal="center"/>
    </xf>
    <xf numFmtId="0" fontId="10" fillId="0" borderId="5" xfId="0" applyFont="1" applyBorder="1" applyAlignment="1">
      <alignment horizontal="center"/>
    </xf>
    <xf numFmtId="0" fontId="0" fillId="0" borderId="5" xfId="0" applyBorder="1" applyAlignment="1">
      <alignment horizontal="center"/>
    </xf>
    <xf numFmtId="164" fontId="9" fillId="0" borderId="24" xfId="13" applyFont="1" applyBorder="1" applyAlignment="1"/>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10" fillId="0" borderId="14" xfId="0" applyFont="1" applyBorder="1" applyAlignment="1">
      <alignment horizontal="center" vertical="center"/>
    </xf>
    <xf numFmtId="0" fontId="10" fillId="0" borderId="12" xfId="2" applyFont="1" applyBorder="1" applyAlignment="1">
      <alignment vertical="center"/>
    </xf>
    <xf numFmtId="0" fontId="10" fillId="0" borderId="4" xfId="2" applyFont="1" applyBorder="1" applyAlignment="1">
      <alignment horizontal="center" vertical="center"/>
    </xf>
    <xf numFmtId="0" fontId="10" fillId="0" borderId="1" xfId="2" applyFont="1" applyBorder="1" applyAlignment="1">
      <alignment horizontal="center" vertical="center"/>
    </xf>
    <xf numFmtId="0" fontId="10" fillId="0" borderId="2" xfId="2" applyFont="1" applyBorder="1" applyAlignment="1">
      <alignment horizontal="center" vertical="center"/>
    </xf>
    <xf numFmtId="0" fontId="10" fillId="0" borderId="12" xfId="2" applyFont="1" applyBorder="1" applyAlignment="1">
      <alignment horizontal="center" vertical="center" wrapText="1"/>
    </xf>
    <xf numFmtId="0" fontId="4" fillId="0" borderId="0"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9" fillId="0" borderId="1" xfId="0" applyFont="1" applyFill="1" applyBorder="1" applyAlignment="1">
      <alignment horizontal="left" vertical="center"/>
    </xf>
    <xf numFmtId="0" fontId="5"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0" borderId="12" xfId="0" applyFont="1" applyFill="1" applyBorder="1" applyAlignment="1">
      <alignment horizontal="left" vertical="center"/>
    </xf>
    <xf numFmtId="164" fontId="10" fillId="0" borderId="1" xfId="13" applyFont="1" applyBorder="1" applyAlignment="1">
      <alignment horizontal="center"/>
    </xf>
    <xf numFmtId="0" fontId="10" fillId="0" borderId="1" xfId="0" applyFont="1" applyBorder="1" applyAlignment="1">
      <alignment horizontal="center"/>
    </xf>
    <xf numFmtId="0" fontId="11" fillId="0" borderId="0" xfId="2" applyAlignment="1">
      <alignment vertical="center"/>
    </xf>
    <xf numFmtId="0" fontId="9" fillId="0" borderId="12" xfId="2" applyFont="1" applyBorder="1" applyAlignment="1">
      <alignment horizontal="left" vertical="center"/>
    </xf>
    <xf numFmtId="0" fontId="9" fillId="0" borderId="13" xfId="2" applyFont="1" applyBorder="1" applyAlignment="1">
      <alignment horizontal="left" vertical="center"/>
    </xf>
    <xf numFmtId="0" fontId="9" fillId="0" borderId="14" xfId="2" applyFont="1" applyBorder="1" applyAlignment="1">
      <alignment horizontal="left" vertical="center"/>
    </xf>
    <xf numFmtId="0" fontId="10" fillId="0" borderId="14" xfId="2" applyFont="1" applyBorder="1" applyAlignment="1">
      <alignment vertical="center"/>
    </xf>
    <xf numFmtId="164" fontId="10" fillId="0" borderId="1" xfId="13" applyFont="1" applyBorder="1" applyAlignment="1">
      <alignment horizontal="left" vertical="center"/>
    </xf>
    <xf numFmtId="164" fontId="10" fillId="0" borderId="1" xfId="13" applyFont="1" applyBorder="1" applyAlignment="1">
      <alignment horizontal="center" vertical="center"/>
    </xf>
    <xf numFmtId="164" fontId="10" fillId="0" borderId="14" xfId="13" applyFont="1" applyBorder="1" applyAlignment="1">
      <alignment vertical="center"/>
    </xf>
    <xf numFmtId="164" fontId="10" fillId="0" borderId="4" xfId="13" applyFont="1" applyBorder="1" applyAlignment="1">
      <alignment horizontal="left" vertical="center"/>
    </xf>
    <xf numFmtId="164" fontId="9" fillId="0" borderId="14" xfId="13" applyNumberFormat="1" applyFont="1" applyBorder="1" applyAlignment="1">
      <alignment vertical="center"/>
    </xf>
    <xf numFmtId="167" fontId="10" fillId="0" borderId="12" xfId="13" quotePrefix="1" applyNumberFormat="1" applyFont="1" applyBorder="1" applyAlignment="1">
      <alignment horizontal="center" vertical="center" wrapText="1"/>
    </xf>
    <xf numFmtId="0" fontId="10" fillId="0" borderId="0" xfId="2" applyFont="1" applyAlignment="1">
      <alignment horizontal="center" vertical="center"/>
    </xf>
    <xf numFmtId="0" fontId="10" fillId="0" borderId="12" xfId="2" quotePrefix="1" applyFont="1" applyBorder="1" applyAlignment="1">
      <alignment horizontal="center" vertical="center" wrapText="1"/>
    </xf>
    <xf numFmtId="0" fontId="9" fillId="0" borderId="12" xfId="2" applyFont="1" applyBorder="1" applyAlignment="1">
      <alignment horizontal="center" vertical="center"/>
    </xf>
    <xf numFmtId="0" fontId="9" fillId="0" borderId="13" xfId="2" applyFont="1" applyBorder="1" applyAlignment="1">
      <alignment horizontal="center" vertical="center"/>
    </xf>
    <xf numFmtId="0" fontId="10" fillId="0" borderId="13" xfId="2" applyFont="1" applyBorder="1" applyAlignment="1">
      <alignment horizontal="center" vertical="center"/>
    </xf>
    <xf numFmtId="164" fontId="9" fillId="0" borderId="14" xfId="13" applyFont="1" applyBorder="1" applyAlignment="1">
      <alignment vertical="center"/>
    </xf>
    <xf numFmtId="0" fontId="11" fillId="0" borderId="12" xfId="2" applyBorder="1" applyAlignment="1">
      <alignment horizontal="center" vertical="center"/>
    </xf>
    <xf numFmtId="0" fontId="0" fillId="0" borderId="0" xfId="0" applyAlignment="1">
      <alignment vertical="center"/>
    </xf>
    <xf numFmtId="0" fontId="9" fillId="0" borderId="12" xfId="0" applyFont="1" applyBorder="1" applyAlignment="1">
      <alignment horizontal="left" vertical="center"/>
    </xf>
    <xf numFmtId="0" fontId="9" fillId="0" borderId="13" xfId="0" applyFont="1" applyBorder="1" applyAlignment="1">
      <alignment horizontal="left" vertical="center"/>
    </xf>
    <xf numFmtId="0" fontId="9" fillId="0" borderId="14" xfId="0" applyFont="1" applyBorder="1" applyAlignment="1">
      <alignment horizontal="left" vertical="center"/>
    </xf>
    <xf numFmtId="0" fontId="10" fillId="0" borderId="14" xfId="0" applyFont="1" applyBorder="1" applyAlignment="1">
      <alignment vertical="center"/>
    </xf>
    <xf numFmtId="0" fontId="0" fillId="0" borderId="1" xfId="0" applyBorder="1" applyAlignment="1">
      <alignment horizontal="center" vertical="center"/>
    </xf>
    <xf numFmtId="0" fontId="10" fillId="0" borderId="0"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10" fillId="0" borderId="13"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164" fontId="9" fillId="0" borderId="24" xfId="13" applyFont="1" applyBorder="1" applyAlignment="1">
      <alignment vertical="center"/>
    </xf>
    <xf numFmtId="164" fontId="9" fillId="0" borderId="23" xfId="13" applyFont="1" applyBorder="1" applyAlignment="1">
      <alignment vertical="center"/>
    </xf>
    <xf numFmtId="2" fontId="10" fillId="0" borderId="1" xfId="0" applyNumberFormat="1" applyFont="1" applyBorder="1" applyAlignment="1">
      <alignment horizontal="center" vertical="center"/>
    </xf>
    <xf numFmtId="0" fontId="0" fillId="0" borderId="1" xfId="0" applyBorder="1" applyAlignment="1">
      <alignment horizontal="left" vertical="center"/>
    </xf>
    <xf numFmtId="0" fontId="0" fillId="0" borderId="1" xfId="0" applyBorder="1" applyAlignment="1">
      <alignment vertical="center"/>
    </xf>
    <xf numFmtId="4" fontId="0" fillId="0" borderId="0" xfId="0" applyNumberFormat="1" applyAlignment="1">
      <alignment vertical="center"/>
    </xf>
    <xf numFmtId="164" fontId="9" fillId="0" borderId="14" xfId="13" applyFont="1" applyFill="1" applyBorder="1" applyAlignment="1">
      <alignment vertical="center"/>
    </xf>
    <xf numFmtId="0" fontId="9" fillId="0" borderId="12" xfId="0" applyFont="1" applyFill="1" applyBorder="1" applyAlignment="1">
      <alignment horizontal="center" vertical="center"/>
    </xf>
    <xf numFmtId="0" fontId="9" fillId="0" borderId="13" xfId="0" applyFont="1" applyFill="1" applyBorder="1" applyAlignment="1">
      <alignment horizontal="center" vertical="center"/>
    </xf>
    <xf numFmtId="0" fontId="10" fillId="0" borderId="13" xfId="0" applyFont="1" applyFill="1" applyBorder="1" applyAlignment="1">
      <alignment horizontal="center" vertical="center"/>
    </xf>
    <xf numFmtId="0" fontId="0" fillId="0" borderId="13" xfId="0" applyFill="1" applyBorder="1" applyAlignment="1">
      <alignment horizontal="center" vertical="center"/>
    </xf>
    <xf numFmtId="164" fontId="9" fillId="0" borderId="24" xfId="13" applyFont="1" applyFill="1" applyBorder="1" applyAlignment="1">
      <alignment vertical="center"/>
    </xf>
    <xf numFmtId="164" fontId="5" fillId="0" borderId="1" xfId="12" applyFont="1" applyFill="1" applyBorder="1" applyAlignment="1">
      <alignment horizontal="center" vertical="center"/>
    </xf>
    <xf numFmtId="164" fontId="4" fillId="0" borderId="0" xfId="0" applyNumberFormat="1" applyFont="1" applyFill="1" applyBorder="1" applyAlignment="1">
      <alignment horizontal="center" vertical="center"/>
    </xf>
    <xf numFmtId="0" fontId="4" fillId="0" borderId="0" xfId="0" applyFont="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2" xfId="0" applyFont="1" applyBorder="1" applyAlignment="1">
      <alignment vertical="center" wrapText="1"/>
    </xf>
    <xf numFmtId="0" fontId="4" fillId="0" borderId="0" xfId="0" applyFont="1" applyAlignment="1">
      <alignment vertical="center" wrapText="1"/>
    </xf>
    <xf numFmtId="49" fontId="4" fillId="0" borderId="2" xfId="0" applyNumberFormat="1" applyFont="1" applyFill="1" applyBorder="1" applyAlignment="1">
      <alignment horizontal="center" vertical="center" wrapText="1"/>
    </xf>
    <xf numFmtId="0" fontId="4" fillId="0" borderId="19"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0" fillId="0" borderId="3" xfId="0" applyBorder="1"/>
    <xf numFmtId="0" fontId="11" fillId="0" borderId="16" xfId="4" applyBorder="1"/>
    <xf numFmtId="0" fontId="4" fillId="0" borderId="0" xfId="0" applyFont="1" applyFill="1" applyBorder="1" applyAlignment="1">
      <alignment horizontal="justify" wrapText="1"/>
    </xf>
    <xf numFmtId="0" fontId="4" fillId="0" borderId="0" xfId="0" applyFont="1" applyFill="1" applyBorder="1" applyAlignment="1">
      <alignment horizontal="left" wrapText="1"/>
    </xf>
    <xf numFmtId="0" fontId="4" fillId="0" borderId="0" xfId="0" applyFont="1" applyFill="1" applyBorder="1" applyAlignment="1">
      <alignment horizontal="justify" vertical="center" wrapText="1"/>
    </xf>
    <xf numFmtId="0" fontId="11" fillId="0" borderId="0" xfId="0" applyFont="1" applyFill="1" applyBorder="1" applyAlignment="1">
      <alignment horizontal="justify" wrapText="1"/>
    </xf>
    <xf numFmtId="0" fontId="4" fillId="0" borderId="0" xfId="0" applyFont="1" applyFill="1" applyBorder="1" applyAlignment="1">
      <alignment horizontal="center" vertical="center"/>
    </xf>
    <xf numFmtId="0" fontId="4" fillId="0" borderId="5" xfId="0" applyFont="1" applyFill="1" applyBorder="1" applyAlignment="1">
      <alignment horizontal="center" vertical="center"/>
    </xf>
    <xf numFmtId="0" fontId="8" fillId="0" borderId="20"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24" xfId="0" applyFont="1" applyFill="1" applyBorder="1" applyAlignment="1">
      <alignment horizontal="center" vertical="center" wrapText="1"/>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xf numFmtId="0" fontId="9"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0" xfId="0" applyFont="1" applyFill="1" applyBorder="1" applyAlignment="1">
      <alignment horizontal="left" vertical="center"/>
    </xf>
    <xf numFmtId="0" fontId="13" fillId="0" borderId="36" xfId="0" applyFont="1" applyBorder="1" applyAlignment="1">
      <alignment horizontal="center"/>
    </xf>
    <xf numFmtId="0" fontId="13" fillId="0" borderId="37" xfId="0" applyFont="1" applyBorder="1" applyAlignment="1">
      <alignment horizontal="center"/>
    </xf>
    <xf numFmtId="0" fontId="13" fillId="0" borderId="0" xfId="0" applyFont="1" applyBorder="1" applyAlignment="1">
      <alignment horizontal="center"/>
    </xf>
    <xf numFmtId="0" fontId="4" fillId="0" borderId="0" xfId="0" applyFont="1" applyBorder="1" applyAlignment="1">
      <alignment horizontal="justify" wrapText="1"/>
    </xf>
    <xf numFmtId="0" fontId="0" fillId="0" borderId="0" xfId="0" applyBorder="1" applyAlignment="1">
      <alignment horizontal="justify" wrapText="1"/>
    </xf>
    <xf numFmtId="0" fontId="4" fillId="0" borderId="0" xfId="0" applyFont="1" applyBorder="1" applyAlignment="1">
      <alignment horizontal="left" wrapText="1"/>
    </xf>
    <xf numFmtId="0" fontId="4" fillId="0" borderId="0" xfId="0" applyFont="1" applyBorder="1" applyAlignment="1">
      <alignment horizontal="justify" vertical="center" wrapText="1"/>
    </xf>
    <xf numFmtId="0" fontId="3" fillId="0" borderId="1" xfId="0" applyFont="1" applyFill="1" applyBorder="1" applyAlignment="1">
      <alignment horizontal="center" vertical="center"/>
    </xf>
    <xf numFmtId="0" fontId="4" fillId="0" borderId="0" xfId="0" applyFont="1" applyBorder="1" applyAlignment="1">
      <alignment horizontal="left"/>
    </xf>
    <xf numFmtId="0" fontId="11" fillId="0" borderId="0" xfId="0" applyFont="1" applyBorder="1" applyAlignment="1">
      <alignment horizontal="justify" wrapText="1"/>
    </xf>
    <xf numFmtId="0" fontId="0" fillId="0" borderId="0" xfId="0" applyFill="1" applyBorder="1" applyAlignment="1">
      <alignment horizontal="justify" wrapText="1"/>
    </xf>
    <xf numFmtId="0" fontId="8" fillId="0" borderId="1" xfId="0" applyFont="1" applyBorder="1" applyAlignment="1">
      <alignment horizontal="center" vertical="center" wrapText="1"/>
    </xf>
    <xf numFmtId="0" fontId="10" fillId="0" borderId="12" xfId="0" applyFont="1" applyBorder="1" applyAlignment="1">
      <alignment horizontal="left" vertical="center" wrapText="1"/>
    </xf>
    <xf numFmtId="0" fontId="10" fillId="0" borderId="13" xfId="0" applyFont="1" applyBorder="1" applyAlignment="1">
      <alignment horizontal="left" vertical="center" wrapText="1"/>
    </xf>
    <xf numFmtId="0" fontId="10" fillId="0" borderId="14" xfId="0" applyFont="1" applyBorder="1" applyAlignment="1">
      <alignment horizontal="left" vertical="center" wrapText="1"/>
    </xf>
    <xf numFmtId="167" fontId="10" fillId="0" borderId="12" xfId="13" applyNumberFormat="1" applyFont="1" applyBorder="1" applyAlignment="1">
      <alignment horizontal="right"/>
    </xf>
    <xf numFmtId="167" fontId="10" fillId="0" borderId="14" xfId="13" applyNumberFormat="1" applyFont="1" applyBorder="1" applyAlignment="1">
      <alignment horizontal="right"/>
    </xf>
    <xf numFmtId="0" fontId="9" fillId="0" borderId="12" xfId="0" applyFont="1" applyBorder="1" applyAlignment="1">
      <alignment horizontal="center"/>
    </xf>
    <xf numFmtId="0" fontId="9" fillId="0" borderId="13" xfId="0" applyFont="1" applyBorder="1" applyAlignment="1">
      <alignment horizontal="center"/>
    </xf>
    <xf numFmtId="0" fontId="9" fillId="0" borderId="14" xfId="0" applyFont="1" applyBorder="1" applyAlignment="1">
      <alignment horizontal="center"/>
    </xf>
    <xf numFmtId="0" fontId="10" fillId="0" borderId="12" xfId="0" applyFont="1" applyBorder="1" applyAlignment="1">
      <alignment horizontal="center"/>
    </xf>
    <xf numFmtId="0" fontId="10" fillId="0" borderId="13" xfId="0" applyFont="1" applyBorder="1" applyAlignment="1">
      <alignment horizontal="center"/>
    </xf>
    <xf numFmtId="0" fontId="9" fillId="0" borderId="1" xfId="0" applyFont="1" applyBorder="1" applyAlignment="1">
      <alignment horizontal="left"/>
    </xf>
    <xf numFmtId="0" fontId="10" fillId="0" borderId="1" xfId="0" applyFont="1" applyBorder="1" applyAlignment="1">
      <alignment horizontal="center"/>
    </xf>
    <xf numFmtId="0" fontId="10" fillId="0" borderId="12" xfId="0" applyFont="1" applyBorder="1" applyAlignment="1">
      <alignment horizontal="left"/>
    </xf>
    <xf numFmtId="0" fontId="10" fillId="0" borderId="13" xfId="0" applyFont="1" applyBorder="1" applyAlignment="1">
      <alignment horizontal="left"/>
    </xf>
    <xf numFmtId="0" fontId="10" fillId="0" borderId="14" xfId="0" applyFont="1" applyBorder="1" applyAlignment="1">
      <alignment horizontal="left"/>
    </xf>
    <xf numFmtId="10" fontId="10" fillId="0" borderId="1" xfId="0" applyNumberFormat="1" applyFont="1" applyBorder="1" applyAlignment="1">
      <alignment horizontal="center"/>
    </xf>
    <xf numFmtId="164" fontId="10" fillId="0" borderId="1" xfId="13" applyFont="1" applyBorder="1" applyAlignment="1">
      <alignment horizontal="center"/>
    </xf>
    <xf numFmtId="10" fontId="10" fillId="0" borderId="1" xfId="10" applyNumberFormat="1" applyFont="1" applyBorder="1" applyAlignment="1">
      <alignment horizontal="center"/>
    </xf>
    <xf numFmtId="0" fontId="9" fillId="0" borderId="12" xfId="0" applyFont="1" applyBorder="1" applyAlignment="1">
      <alignment horizontal="right"/>
    </xf>
    <xf numFmtId="0" fontId="9" fillId="0" borderId="13" xfId="0" applyFont="1" applyBorder="1" applyAlignment="1">
      <alignment horizontal="right"/>
    </xf>
    <xf numFmtId="0" fontId="9" fillId="0" borderId="14" xfId="0" applyFont="1" applyBorder="1" applyAlignment="1">
      <alignment horizontal="right"/>
    </xf>
    <xf numFmtId="164" fontId="9" fillId="0" borderId="1" xfId="13" applyFont="1" applyBorder="1" applyAlignment="1">
      <alignment horizontal="center"/>
    </xf>
    <xf numFmtId="0" fontId="9" fillId="0" borderId="12"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left"/>
    </xf>
    <xf numFmtId="164" fontId="10" fillId="0" borderId="1" xfId="0" applyNumberFormat="1" applyFont="1"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10" fontId="10" fillId="0" borderId="12" xfId="10" applyNumberFormat="1" applyFont="1" applyBorder="1" applyAlignment="1">
      <alignment horizontal="center"/>
    </xf>
    <xf numFmtId="10" fontId="10" fillId="0" borderId="13" xfId="10" applyNumberFormat="1" applyFont="1" applyBorder="1" applyAlignment="1">
      <alignment horizontal="center"/>
    </xf>
    <xf numFmtId="10" fontId="10" fillId="0" borderId="14" xfId="10" applyNumberFormat="1" applyFont="1" applyBorder="1" applyAlignment="1">
      <alignment horizontal="center"/>
    </xf>
    <xf numFmtId="164" fontId="10" fillId="0" borderId="20" xfId="13" applyFont="1" applyBorder="1" applyAlignment="1">
      <alignment horizontal="center"/>
    </xf>
    <xf numFmtId="164" fontId="10" fillId="0" borderId="23" xfId="13" applyFont="1" applyBorder="1" applyAlignment="1">
      <alignment horizontal="center"/>
    </xf>
    <xf numFmtId="0" fontId="9" fillId="0" borderId="2" xfId="0" applyFont="1" applyBorder="1" applyAlignment="1">
      <alignment horizontal="center"/>
    </xf>
    <xf numFmtId="0" fontId="10" fillId="0" borderId="0" xfId="0" applyFont="1" applyAlignment="1">
      <alignment horizontal="center"/>
    </xf>
    <xf numFmtId="2" fontId="10" fillId="0" borderId="12" xfId="0" applyNumberFormat="1" applyFont="1" applyBorder="1" applyAlignment="1">
      <alignment horizontal="right"/>
    </xf>
    <xf numFmtId="2" fontId="10" fillId="0" borderId="14" xfId="0" applyNumberFormat="1" applyFont="1" applyBorder="1" applyAlignment="1">
      <alignment horizontal="right"/>
    </xf>
    <xf numFmtId="0" fontId="10" fillId="0" borderId="12" xfId="0" applyFont="1" applyBorder="1" applyAlignment="1">
      <alignment horizontal="left" wrapText="1"/>
    </xf>
    <xf numFmtId="0" fontId="10" fillId="0" borderId="13" xfId="0" applyFont="1" applyBorder="1" applyAlignment="1">
      <alignment horizontal="left" wrapText="1"/>
    </xf>
    <xf numFmtId="0" fontId="10" fillId="0" borderId="14" xfId="0" applyFont="1" applyBorder="1" applyAlignment="1">
      <alignment horizontal="left" wrapText="1"/>
    </xf>
    <xf numFmtId="0" fontId="9" fillId="0" borderId="13" xfId="0" applyFont="1" applyBorder="1" applyAlignment="1">
      <alignment horizontal="left" vertical="center" wrapText="1"/>
    </xf>
    <xf numFmtId="0" fontId="10" fillId="0" borderId="14" xfId="0" applyFont="1" applyBorder="1" applyAlignment="1">
      <alignment horizontal="center"/>
    </xf>
    <xf numFmtId="0" fontId="10" fillId="0" borderId="0" xfId="0" applyFont="1" applyBorder="1" applyAlignment="1">
      <alignment horizontal="center"/>
    </xf>
    <xf numFmtId="0" fontId="9" fillId="0" borderId="0" xfId="0" applyFont="1" applyBorder="1" applyAlignment="1">
      <alignment horizontal="center"/>
    </xf>
    <xf numFmtId="0" fontId="10" fillId="0" borderId="0" xfId="0" applyFont="1" applyBorder="1" applyAlignment="1">
      <alignment horizontal="left"/>
    </xf>
    <xf numFmtId="168" fontId="10" fillId="0" borderId="0" xfId="13" applyNumberFormat="1" applyFont="1" applyBorder="1" applyAlignment="1">
      <alignment horizontal="center"/>
    </xf>
    <xf numFmtId="0" fontId="10" fillId="0" borderId="0" xfId="0" applyFont="1" applyBorder="1" applyAlignment="1">
      <alignment horizontal="left" wrapText="1"/>
    </xf>
    <xf numFmtId="164" fontId="10" fillId="0" borderId="5" xfId="13" applyFont="1" applyBorder="1" applyAlignment="1">
      <alignment horizontal="center"/>
    </xf>
    <xf numFmtId="0" fontId="10" fillId="0" borderId="12" xfId="0" applyFont="1" applyBorder="1" applyAlignment="1">
      <alignment horizontal="right"/>
    </xf>
    <xf numFmtId="0" fontId="10" fillId="0" borderId="14" xfId="0" applyFont="1" applyBorder="1" applyAlignment="1">
      <alignment horizontal="right"/>
    </xf>
    <xf numFmtId="0" fontId="10" fillId="0" borderId="0" xfId="6" applyFont="1" applyFill="1" applyBorder="1" applyAlignment="1">
      <alignment horizontal="center" vertical="center"/>
    </xf>
    <xf numFmtId="0" fontId="10" fillId="0" borderId="0" xfId="6" applyFont="1" applyAlignment="1">
      <alignment horizontal="center"/>
    </xf>
    <xf numFmtId="0" fontId="12" fillId="0" borderId="20" xfId="0" applyFont="1" applyBorder="1" applyAlignment="1">
      <alignment horizontal="center" vertical="center"/>
    </xf>
    <xf numFmtId="0" fontId="12" fillId="0" borderId="5" xfId="0" applyFont="1" applyBorder="1" applyAlignment="1">
      <alignment horizontal="center" vertical="center"/>
    </xf>
    <xf numFmtId="0" fontId="12" fillId="0" borderId="23" xfId="0" applyFont="1" applyBorder="1" applyAlignment="1">
      <alignment horizontal="center" vertical="center"/>
    </xf>
    <xf numFmtId="0" fontId="3" fillId="0" borderId="25" xfId="0" applyFont="1" applyBorder="1" applyAlignment="1">
      <alignment horizontal="center" vertical="center"/>
    </xf>
    <xf numFmtId="0" fontId="3" fillId="0" borderId="0" xfId="0" applyFont="1" applyBorder="1" applyAlignment="1">
      <alignment horizontal="center" vertical="center"/>
    </xf>
    <xf numFmtId="0" fontId="3" fillId="0" borderId="26" xfId="0" applyFont="1" applyBorder="1" applyAlignment="1">
      <alignment horizontal="center" vertical="center"/>
    </xf>
    <xf numFmtId="0" fontId="13" fillId="4" borderId="13" xfId="0" applyFont="1" applyFill="1" applyBorder="1" applyAlignment="1">
      <alignment horizontal="left" vertical="center" wrapText="1"/>
    </xf>
    <xf numFmtId="0" fontId="13" fillId="4" borderId="14" xfId="0" applyFont="1" applyFill="1" applyBorder="1" applyAlignment="1">
      <alignment horizontal="left" vertical="center" wrapText="1"/>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3" xfId="0" applyFont="1" applyBorder="1" applyAlignment="1">
      <alignment horizontal="center" vertical="center"/>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171" fontId="10" fillId="0" borderId="12" xfId="0" applyNumberFormat="1" applyFont="1" applyBorder="1" applyAlignment="1">
      <alignment horizontal="right"/>
    </xf>
    <xf numFmtId="171" fontId="10" fillId="0" borderId="14" xfId="0" applyNumberFormat="1" applyFont="1" applyBorder="1" applyAlignment="1">
      <alignment horizontal="right"/>
    </xf>
    <xf numFmtId="0" fontId="9" fillId="0" borderId="1" xfId="0" applyFont="1" applyBorder="1" applyAlignment="1">
      <alignment horizontal="center"/>
    </xf>
    <xf numFmtId="0" fontId="9" fillId="0" borderId="5" xfId="0" applyFont="1" applyBorder="1" applyAlignment="1">
      <alignment horizontal="center"/>
    </xf>
    <xf numFmtId="0" fontId="9" fillId="0" borderId="23" xfId="0" applyFont="1" applyBorder="1" applyAlignment="1">
      <alignment horizontal="center"/>
    </xf>
    <xf numFmtId="0" fontId="10" fillId="0" borderId="4" xfId="0" applyFont="1" applyBorder="1" applyAlignment="1">
      <alignment horizontal="center"/>
    </xf>
    <xf numFmtId="0" fontId="10" fillId="0" borderId="20" xfId="0" applyFont="1" applyBorder="1" applyAlignment="1">
      <alignment horizontal="center"/>
    </xf>
    <xf numFmtId="0" fontId="0" fillId="0" borderId="5" xfId="0" applyBorder="1" applyAlignment="1">
      <alignment horizontal="center"/>
    </xf>
    <xf numFmtId="0" fontId="0" fillId="0" borderId="0" xfId="0" applyAlignment="1">
      <alignment horizont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9" fillId="0" borderId="12" xfId="0" applyFont="1" applyBorder="1" applyAlignment="1">
      <alignment horizontal="left" vertical="center"/>
    </xf>
    <xf numFmtId="0" fontId="9" fillId="0" borderId="13" xfId="0" applyFont="1" applyBorder="1" applyAlignment="1">
      <alignment horizontal="left" vertical="center"/>
    </xf>
    <xf numFmtId="0" fontId="9" fillId="0" borderId="14" xfId="0" applyFont="1" applyBorder="1" applyAlignment="1">
      <alignment horizontal="left" vertical="center"/>
    </xf>
    <xf numFmtId="0" fontId="10" fillId="0" borderId="1" xfId="0" applyFont="1" applyBorder="1" applyAlignment="1">
      <alignment horizontal="center" vertical="center"/>
    </xf>
    <xf numFmtId="167" fontId="10" fillId="0" borderId="12" xfId="13" applyNumberFormat="1" applyFont="1" applyBorder="1" applyAlignment="1">
      <alignment horizontal="right" vertical="center"/>
    </xf>
    <xf numFmtId="167" fontId="10" fillId="0" borderId="14" xfId="13" applyNumberFormat="1" applyFont="1" applyBorder="1" applyAlignment="1">
      <alignment horizontal="right"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10" fontId="10" fillId="0" borderId="12" xfId="10" applyNumberFormat="1" applyFont="1" applyBorder="1" applyAlignment="1">
      <alignment horizontal="center" vertical="center"/>
    </xf>
    <xf numFmtId="10" fontId="10" fillId="0" borderId="13" xfId="10" applyNumberFormat="1" applyFont="1" applyBorder="1" applyAlignment="1">
      <alignment horizontal="center" vertical="center"/>
    </xf>
    <xf numFmtId="10" fontId="10" fillId="0" borderId="14" xfId="10" applyNumberFormat="1" applyFont="1" applyBorder="1" applyAlignment="1">
      <alignment horizontal="center" vertical="center"/>
    </xf>
    <xf numFmtId="164" fontId="10" fillId="0" borderId="20" xfId="13" applyFont="1" applyBorder="1" applyAlignment="1">
      <alignment horizontal="center" vertical="center"/>
    </xf>
    <xf numFmtId="164" fontId="10" fillId="0" borderId="23" xfId="13" applyFont="1" applyBorder="1" applyAlignment="1">
      <alignment horizontal="center" vertical="center"/>
    </xf>
    <xf numFmtId="164" fontId="10" fillId="0" borderId="1" xfId="13" applyFont="1" applyBorder="1" applyAlignment="1">
      <alignment horizontal="center" vertical="center"/>
    </xf>
    <xf numFmtId="0" fontId="9" fillId="0" borderId="12" xfId="0" applyFont="1" applyBorder="1" applyAlignment="1">
      <alignment horizontal="right" vertical="center"/>
    </xf>
    <xf numFmtId="0" fontId="9" fillId="0" borderId="13" xfId="0" applyFont="1" applyBorder="1" applyAlignment="1">
      <alignment horizontal="right" vertical="center"/>
    </xf>
    <xf numFmtId="0" fontId="9" fillId="0" borderId="14" xfId="0" applyFont="1" applyBorder="1" applyAlignment="1">
      <alignment horizontal="right" vertical="center"/>
    </xf>
    <xf numFmtId="164" fontId="9" fillId="0" borderId="1" xfId="13" applyFont="1" applyBorder="1" applyAlignment="1">
      <alignment horizontal="center" vertical="center"/>
    </xf>
    <xf numFmtId="0" fontId="10" fillId="0" borderId="12" xfId="0" applyFont="1" applyBorder="1" applyAlignment="1">
      <alignment horizontal="left" vertical="center"/>
    </xf>
    <xf numFmtId="0" fontId="10" fillId="0" borderId="13" xfId="0" applyFont="1" applyBorder="1" applyAlignment="1">
      <alignment horizontal="left" vertical="center"/>
    </xf>
    <xf numFmtId="0" fontId="10" fillId="0" borderId="14" xfId="0" applyFont="1" applyBorder="1" applyAlignment="1">
      <alignment horizontal="left" vertical="center"/>
    </xf>
    <xf numFmtId="164" fontId="10" fillId="0" borderId="1" xfId="0" applyNumberFormat="1" applyFont="1" applyBorder="1" applyAlignment="1">
      <alignment horizontal="center" vertical="center"/>
    </xf>
    <xf numFmtId="10" fontId="10" fillId="0" borderId="1" xfId="0" applyNumberFormat="1" applyFont="1" applyBorder="1" applyAlignment="1">
      <alignment horizontal="center" vertical="center"/>
    </xf>
    <xf numFmtId="0" fontId="10" fillId="0" borderId="1" xfId="0" applyFont="1" applyBorder="1" applyAlignment="1">
      <alignment horizontal="left" vertical="center" wrapText="1"/>
    </xf>
    <xf numFmtId="2" fontId="10" fillId="0" borderId="1" xfId="0" applyNumberFormat="1" applyFont="1" applyBorder="1" applyAlignment="1">
      <alignment horizontal="right" vertical="center"/>
    </xf>
    <xf numFmtId="0" fontId="10" fillId="0" borderId="1" xfId="0" applyFont="1" applyBorder="1" applyAlignment="1">
      <alignment horizontal="right" vertical="center"/>
    </xf>
    <xf numFmtId="0" fontId="9" fillId="0" borderId="2" xfId="0" applyFont="1" applyBorder="1" applyAlignment="1">
      <alignment horizontal="center" vertical="center"/>
    </xf>
    <xf numFmtId="0" fontId="10" fillId="0" borderId="0" xfId="0" applyFont="1" applyBorder="1" applyAlignment="1">
      <alignment horizontal="center" vertical="center"/>
    </xf>
    <xf numFmtId="0" fontId="10" fillId="0" borderId="14" xfId="0" applyFont="1" applyBorder="1" applyAlignment="1">
      <alignment horizontal="center" vertical="center"/>
    </xf>
    <xf numFmtId="0" fontId="11" fillId="0" borderId="12" xfId="2" applyBorder="1" applyAlignment="1">
      <alignment horizontal="center" vertical="center"/>
    </xf>
    <xf numFmtId="0" fontId="11" fillId="0" borderId="13" xfId="2" applyBorder="1" applyAlignment="1">
      <alignment horizontal="center" vertical="center"/>
    </xf>
    <xf numFmtId="0" fontId="11" fillId="0" borderId="14" xfId="2" applyBorder="1" applyAlignment="1">
      <alignment horizontal="center" vertical="center"/>
    </xf>
    <xf numFmtId="0" fontId="9" fillId="0" borderId="12" xfId="2" applyFont="1" applyBorder="1" applyAlignment="1">
      <alignment horizontal="center" vertical="center"/>
    </xf>
    <xf numFmtId="0" fontId="9" fillId="0" borderId="13" xfId="2" applyFont="1" applyBorder="1" applyAlignment="1">
      <alignment horizontal="center" vertical="center"/>
    </xf>
    <xf numFmtId="0" fontId="9" fillId="0" borderId="14" xfId="2" applyFont="1" applyBorder="1" applyAlignment="1">
      <alignment horizontal="center" vertical="center"/>
    </xf>
    <xf numFmtId="0" fontId="10" fillId="0" borderId="1" xfId="2" applyFont="1" applyBorder="1" applyAlignment="1">
      <alignment horizontal="center" vertical="center"/>
    </xf>
    <xf numFmtId="0" fontId="10" fillId="0" borderId="12" xfId="2" applyFont="1" applyBorder="1" applyAlignment="1">
      <alignment horizontal="center" vertical="center"/>
    </xf>
    <xf numFmtId="0" fontId="10" fillId="0" borderId="12" xfId="2" applyFont="1" applyBorder="1" applyAlignment="1">
      <alignment horizontal="left" vertical="center"/>
    </xf>
    <xf numFmtId="0" fontId="10" fillId="0" borderId="13" xfId="2" applyFont="1" applyBorder="1" applyAlignment="1">
      <alignment horizontal="left" vertical="center"/>
    </xf>
    <xf numFmtId="0" fontId="10" fillId="0" borderId="14" xfId="2" applyFont="1" applyBorder="1" applyAlignment="1">
      <alignment horizontal="left" vertical="center"/>
    </xf>
    <xf numFmtId="10" fontId="10" fillId="0" borderId="1" xfId="2" applyNumberFormat="1" applyFont="1" applyBorder="1" applyAlignment="1">
      <alignment horizontal="center" vertical="center"/>
    </xf>
    <xf numFmtId="0" fontId="9" fillId="0" borderId="12" xfId="2" applyFont="1" applyBorder="1" applyAlignment="1">
      <alignment horizontal="right" vertical="center"/>
    </xf>
    <xf numFmtId="0" fontId="9" fillId="0" borderId="13" xfId="2" applyFont="1" applyBorder="1" applyAlignment="1">
      <alignment horizontal="right" vertical="center"/>
    </xf>
    <xf numFmtId="0" fontId="9" fillId="0" borderId="14" xfId="2" applyFont="1" applyBorder="1" applyAlignment="1">
      <alignment horizontal="right" vertical="center"/>
    </xf>
    <xf numFmtId="164" fontId="10" fillId="0" borderId="1" xfId="2" applyNumberFormat="1" applyFont="1" applyBorder="1" applyAlignment="1">
      <alignment horizontal="center" vertical="center"/>
    </xf>
    <xf numFmtId="10" fontId="10" fillId="0" borderId="1" xfId="8" applyNumberFormat="1" applyFont="1" applyBorder="1" applyAlignment="1">
      <alignment horizontal="center" vertical="center"/>
    </xf>
    <xf numFmtId="173" fontId="10" fillId="0" borderId="12" xfId="0" applyNumberFormat="1" applyFont="1" applyBorder="1" applyAlignment="1">
      <alignment horizontal="right" vertical="center"/>
    </xf>
    <xf numFmtId="173" fontId="10" fillId="0" borderId="14" xfId="0" applyNumberFormat="1" applyFont="1" applyBorder="1" applyAlignment="1">
      <alignment horizontal="right" vertical="center"/>
    </xf>
    <xf numFmtId="164" fontId="10" fillId="0" borderId="12" xfId="12" applyFont="1" applyBorder="1" applyAlignment="1">
      <alignment horizontal="right" vertical="center"/>
    </xf>
    <xf numFmtId="164" fontId="10" fillId="0" borderId="14" xfId="12" applyFont="1" applyBorder="1" applyAlignment="1">
      <alignment horizontal="right" vertical="center"/>
    </xf>
    <xf numFmtId="172" fontId="10" fillId="0" borderId="12" xfId="0" applyNumberFormat="1" applyFont="1" applyBorder="1" applyAlignment="1">
      <alignment horizontal="right" vertical="center"/>
    </xf>
    <xf numFmtId="172" fontId="10" fillId="0" borderId="14" xfId="0" applyNumberFormat="1" applyFont="1" applyBorder="1" applyAlignment="1">
      <alignment horizontal="right" vertical="center"/>
    </xf>
    <xf numFmtId="2" fontId="10" fillId="0" borderId="12" xfId="0" applyNumberFormat="1" applyFont="1" applyBorder="1" applyAlignment="1">
      <alignment horizontal="right" vertical="center"/>
    </xf>
    <xf numFmtId="2" fontId="10" fillId="0" borderId="14" xfId="0" applyNumberFormat="1" applyFont="1" applyBorder="1" applyAlignment="1">
      <alignment horizontal="right" vertical="center"/>
    </xf>
    <xf numFmtId="0" fontId="10" fillId="0" borderId="12" xfId="0" applyFont="1" applyBorder="1" applyAlignment="1">
      <alignment horizontal="right" vertical="center"/>
    </xf>
    <xf numFmtId="0" fontId="10" fillId="0" borderId="14" xfId="0" applyFont="1" applyBorder="1" applyAlignment="1">
      <alignment horizontal="right" vertical="center"/>
    </xf>
    <xf numFmtId="0" fontId="10" fillId="0" borderId="19" xfId="0" applyFont="1" applyBorder="1" applyAlignment="1">
      <alignment horizontal="left" vertical="center" wrapText="1"/>
    </xf>
    <xf numFmtId="0" fontId="10" fillId="0" borderId="3" xfId="0" applyFont="1" applyBorder="1" applyAlignment="1">
      <alignment horizontal="left" vertical="center" wrapText="1"/>
    </xf>
    <xf numFmtId="0" fontId="10" fillId="0" borderId="24" xfId="0" applyFont="1" applyBorder="1" applyAlignment="1">
      <alignment horizontal="left" vertical="center" wrapText="1"/>
    </xf>
    <xf numFmtId="0" fontId="9" fillId="0" borderId="13" xfId="2" applyFont="1" applyBorder="1" applyAlignment="1">
      <alignment horizontal="left" vertical="center" wrapText="1"/>
    </xf>
    <xf numFmtId="0" fontId="10" fillId="0" borderId="12" xfId="2" applyFont="1" applyBorder="1" applyAlignment="1">
      <alignment horizontal="left" vertical="center" wrapText="1"/>
    </xf>
    <xf numFmtId="0" fontId="10" fillId="0" borderId="13" xfId="2" applyFont="1" applyBorder="1" applyAlignment="1">
      <alignment horizontal="left" vertical="center" wrapText="1"/>
    </xf>
    <xf numFmtId="0" fontId="10" fillId="0" borderId="14" xfId="2" applyFont="1" applyBorder="1" applyAlignment="1">
      <alignment horizontal="left" vertical="center" wrapText="1"/>
    </xf>
    <xf numFmtId="0" fontId="10" fillId="0" borderId="13" xfId="2" applyFont="1" applyBorder="1" applyAlignment="1">
      <alignment horizontal="center" vertical="center"/>
    </xf>
    <xf numFmtId="0" fontId="10" fillId="0" borderId="14" xfId="2" applyFont="1" applyBorder="1" applyAlignment="1">
      <alignment horizontal="center" vertical="center"/>
    </xf>
    <xf numFmtId="174" fontId="10" fillId="0" borderId="12" xfId="13" applyNumberFormat="1" applyFont="1" applyBorder="1" applyAlignment="1">
      <alignment horizontal="right" vertical="center"/>
    </xf>
    <xf numFmtId="174" fontId="10" fillId="0" borderId="14" xfId="13" applyNumberFormat="1" applyFont="1" applyBorder="1" applyAlignment="1">
      <alignment horizontal="right" vertical="center"/>
    </xf>
    <xf numFmtId="0" fontId="10" fillId="0" borderId="0" xfId="2" applyFont="1" applyAlignment="1">
      <alignment horizontal="center" vertical="center"/>
    </xf>
    <xf numFmtId="0" fontId="10" fillId="0" borderId="19" xfId="2" applyFont="1" applyBorder="1" applyAlignment="1">
      <alignment horizontal="left" vertical="center" wrapText="1"/>
    </xf>
    <xf numFmtId="0" fontId="10" fillId="0" borderId="3" xfId="2" applyFont="1" applyBorder="1" applyAlignment="1">
      <alignment horizontal="left" vertical="center" wrapText="1"/>
    </xf>
    <xf numFmtId="0" fontId="10" fillId="0" borderId="24" xfId="2" applyFont="1" applyBorder="1" applyAlignment="1">
      <alignment horizontal="left" vertical="center" wrapText="1"/>
    </xf>
    <xf numFmtId="0" fontId="9" fillId="0" borderId="12" xfId="2" applyFont="1" applyBorder="1" applyAlignment="1">
      <alignment horizontal="left" vertical="center"/>
    </xf>
    <xf numFmtId="0" fontId="9" fillId="0" borderId="13" xfId="2" applyFont="1" applyBorder="1" applyAlignment="1">
      <alignment horizontal="left" vertical="center"/>
    </xf>
    <xf numFmtId="0" fontId="9" fillId="0" borderId="14" xfId="2" applyFont="1" applyBorder="1" applyAlignment="1">
      <alignment horizontal="left" vertical="center"/>
    </xf>
    <xf numFmtId="0" fontId="10" fillId="0" borderId="12" xfId="2" applyFont="1" applyBorder="1" applyAlignment="1">
      <alignment horizontal="right" vertical="center"/>
    </xf>
    <xf numFmtId="0" fontId="10" fillId="0" borderId="14" xfId="2" applyFont="1" applyBorder="1" applyAlignment="1">
      <alignment horizontal="right" vertical="center"/>
    </xf>
    <xf numFmtId="0" fontId="9" fillId="0" borderId="2" xfId="2" applyFont="1" applyBorder="1" applyAlignment="1">
      <alignment horizontal="center" vertical="center"/>
    </xf>
    <xf numFmtId="0" fontId="10" fillId="0" borderId="0" xfId="4" applyFont="1" applyBorder="1" applyAlignment="1">
      <alignment horizontal="center"/>
    </xf>
    <xf numFmtId="0" fontId="9" fillId="0" borderId="0" xfId="4" applyFont="1" applyBorder="1" applyAlignment="1">
      <alignment horizontal="center"/>
    </xf>
    <xf numFmtId="164" fontId="10" fillId="0" borderId="0" xfId="13" applyFont="1" applyBorder="1" applyAlignment="1">
      <alignment horizontal="center"/>
    </xf>
    <xf numFmtId="0" fontId="10" fillId="0" borderId="0" xfId="4" applyFont="1" applyBorder="1" applyAlignment="1">
      <alignment horizontal="left"/>
    </xf>
    <xf numFmtId="168" fontId="10" fillId="0" borderId="3" xfId="13" applyNumberFormat="1" applyFont="1" applyBorder="1" applyAlignment="1">
      <alignment horizontal="center"/>
    </xf>
    <xf numFmtId="164" fontId="9" fillId="0" borderId="0" xfId="13" applyFont="1" applyBorder="1" applyAlignment="1">
      <alignment horizontal="center"/>
    </xf>
    <xf numFmtId="0" fontId="11" fillId="0" borderId="12" xfId="3" applyBorder="1" applyAlignment="1">
      <alignment horizontal="center"/>
    </xf>
    <xf numFmtId="0" fontId="11" fillId="0" borderId="13" xfId="3" applyBorder="1" applyAlignment="1">
      <alignment horizontal="center"/>
    </xf>
    <xf numFmtId="0" fontId="11" fillId="0" borderId="14" xfId="3" applyBorder="1" applyAlignment="1">
      <alignment horizontal="center"/>
    </xf>
    <xf numFmtId="10" fontId="10" fillId="0" borderId="12" xfId="9" applyNumberFormat="1" applyFont="1" applyBorder="1" applyAlignment="1">
      <alignment horizontal="center"/>
    </xf>
    <xf numFmtId="10" fontId="10" fillId="0" borderId="13" xfId="9" applyNumberFormat="1" applyFont="1" applyBorder="1" applyAlignment="1">
      <alignment horizontal="center"/>
    </xf>
    <xf numFmtId="10" fontId="10" fillId="0" borderId="14" xfId="9" applyNumberFormat="1" applyFont="1" applyBorder="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4" xfId="3" applyFont="1" applyBorder="1" applyAlignment="1">
      <alignment horizontal="center"/>
    </xf>
    <xf numFmtId="0" fontId="10" fillId="0" borderId="1" xfId="3" applyFont="1" applyBorder="1" applyAlignment="1">
      <alignment horizontal="center"/>
    </xf>
    <xf numFmtId="0" fontId="10" fillId="0" borderId="12" xfId="3" applyFont="1" applyBorder="1" applyAlignment="1">
      <alignment horizontal="center"/>
    </xf>
    <xf numFmtId="0" fontId="10" fillId="0" borderId="12" xfId="3" applyFont="1" applyBorder="1" applyAlignment="1">
      <alignment horizontal="left"/>
    </xf>
    <xf numFmtId="0" fontId="10" fillId="0" borderId="13" xfId="3" applyFont="1" applyBorder="1" applyAlignment="1">
      <alignment horizontal="left"/>
    </xf>
    <xf numFmtId="0" fontId="10" fillId="0" borderId="14" xfId="3" applyFont="1" applyBorder="1" applyAlignment="1">
      <alignment horizontal="left"/>
    </xf>
    <xf numFmtId="10" fontId="10" fillId="0" borderId="1" xfId="9" applyNumberFormat="1" applyFont="1" applyBorder="1" applyAlignment="1">
      <alignment horizontal="center"/>
    </xf>
    <xf numFmtId="0" fontId="9" fillId="0" borderId="12" xfId="3" applyFont="1" applyBorder="1" applyAlignment="1">
      <alignment horizontal="right"/>
    </xf>
    <xf numFmtId="0" fontId="9" fillId="0" borderId="13" xfId="3" applyFont="1" applyBorder="1" applyAlignment="1">
      <alignment horizontal="right"/>
    </xf>
    <xf numFmtId="0" fontId="9" fillId="0" borderId="14" xfId="3" applyFont="1" applyBorder="1" applyAlignment="1">
      <alignment horizontal="right"/>
    </xf>
    <xf numFmtId="164" fontId="10" fillId="0" borderId="1" xfId="3" applyNumberFormat="1" applyFont="1" applyBorder="1" applyAlignment="1">
      <alignment horizontal="center"/>
    </xf>
    <xf numFmtId="0" fontId="9" fillId="0" borderId="8" xfId="4" applyFont="1" applyBorder="1" applyAlignment="1">
      <alignment horizontal="left"/>
    </xf>
    <xf numFmtId="0" fontId="9" fillId="0" borderId="13" xfId="4" applyFont="1" applyBorder="1" applyAlignment="1">
      <alignment horizontal="left"/>
    </xf>
    <xf numFmtId="0" fontId="9" fillId="0" borderId="14" xfId="4" applyFont="1" applyBorder="1" applyAlignment="1">
      <alignment horizontal="left"/>
    </xf>
    <xf numFmtId="0" fontId="9" fillId="0" borderId="2" xfId="4" applyFont="1" applyBorder="1" applyAlignment="1">
      <alignment horizontal="center"/>
    </xf>
    <xf numFmtId="0" fontId="9" fillId="0" borderId="11" xfId="4" applyFont="1" applyBorder="1" applyAlignment="1">
      <alignment horizontal="center"/>
    </xf>
    <xf numFmtId="0" fontId="10" fillId="0" borderId="12" xfId="4" applyFont="1" applyBorder="1" applyAlignment="1">
      <alignment horizontal="left" vertical="center" wrapText="1"/>
    </xf>
    <xf numFmtId="0" fontId="10" fillId="0" borderId="13" xfId="4" applyFont="1" applyBorder="1" applyAlignment="1">
      <alignment horizontal="left" vertical="center" wrapText="1"/>
    </xf>
    <xf numFmtId="0" fontId="10" fillId="0" borderId="14" xfId="4" applyFont="1" applyBorder="1" applyAlignment="1">
      <alignment horizontal="left" vertical="center" wrapText="1"/>
    </xf>
    <xf numFmtId="164" fontId="10" fillId="0" borderId="1" xfId="12" applyFont="1" applyBorder="1" applyAlignment="1">
      <alignment horizontal="center"/>
    </xf>
    <xf numFmtId="164" fontId="10" fillId="0" borderId="4" xfId="12" applyFont="1" applyBorder="1" applyAlignment="1">
      <alignment horizontal="center"/>
    </xf>
    <xf numFmtId="0" fontId="9" fillId="0" borderId="8" xfId="4" applyFont="1" applyBorder="1" applyAlignment="1">
      <alignment horizontal="center"/>
    </xf>
    <xf numFmtId="0" fontId="9" fillId="0" borderId="13" xfId="4" applyFont="1" applyBorder="1" applyAlignment="1">
      <alignment horizontal="center"/>
    </xf>
    <xf numFmtId="0" fontId="9" fillId="0" borderId="14" xfId="4" applyFont="1" applyBorder="1" applyAlignment="1">
      <alignment horizontal="center"/>
    </xf>
    <xf numFmtId="0" fontId="10" fillId="0" borderId="12" xfId="4" applyFont="1" applyBorder="1" applyAlignment="1">
      <alignment horizontal="center"/>
    </xf>
    <xf numFmtId="0" fontId="10" fillId="0" borderId="13" xfId="4" applyFont="1" applyBorder="1" applyAlignment="1">
      <alignment horizontal="center"/>
    </xf>
    <xf numFmtId="0" fontId="10" fillId="0" borderId="14" xfId="4" applyFont="1" applyBorder="1" applyAlignment="1">
      <alignment horizontal="center"/>
    </xf>
    <xf numFmtId="0" fontId="10" fillId="0" borderId="7" xfId="4" applyFont="1" applyBorder="1" applyAlignment="1">
      <alignment horizontal="center"/>
    </xf>
    <xf numFmtId="0" fontId="9" fillId="0" borderId="15" xfId="4" applyFont="1" applyBorder="1" applyAlignment="1">
      <alignment horizontal="left"/>
    </xf>
    <xf numFmtId="0" fontId="10" fillId="0" borderId="1" xfId="4" applyFont="1" applyBorder="1" applyAlignment="1">
      <alignment horizontal="center"/>
    </xf>
    <xf numFmtId="0" fontId="12" fillId="0" borderId="28" xfId="4" applyFont="1" applyBorder="1" applyAlignment="1">
      <alignment horizontal="center" vertical="center"/>
    </xf>
    <xf numFmtId="0" fontId="12" fillId="0" borderId="29" xfId="4" applyFont="1" applyBorder="1" applyAlignment="1">
      <alignment horizontal="center" vertical="center"/>
    </xf>
    <xf numFmtId="0" fontId="12" fillId="0" borderId="30" xfId="4" applyFont="1" applyBorder="1" applyAlignment="1">
      <alignment horizontal="center" vertical="center"/>
    </xf>
    <xf numFmtId="0" fontId="3" fillId="0" borderId="6" xfId="4" applyFont="1" applyBorder="1" applyAlignment="1">
      <alignment horizontal="center" vertical="center"/>
    </xf>
    <xf numFmtId="0" fontId="3" fillId="0" borderId="0" xfId="4" applyFont="1" applyBorder="1" applyAlignment="1">
      <alignment horizontal="center" vertical="center"/>
    </xf>
    <xf numFmtId="0" fontId="3" fillId="0" borderId="7" xfId="4" applyFont="1" applyBorder="1" applyAlignment="1">
      <alignment horizontal="center" vertical="center"/>
    </xf>
    <xf numFmtId="0" fontId="13" fillId="0" borderId="3" xfId="4" applyFont="1" applyBorder="1" applyAlignment="1">
      <alignment horizontal="center" vertical="center"/>
    </xf>
    <xf numFmtId="0" fontId="13" fillId="0" borderId="31" xfId="4" applyFont="1" applyBorder="1" applyAlignment="1">
      <alignment horizontal="center" vertical="center"/>
    </xf>
    <xf numFmtId="0" fontId="5" fillId="4" borderId="13" xfId="4" applyFont="1" applyFill="1" applyBorder="1" applyAlignment="1">
      <alignment horizontal="left" vertical="center" wrapText="1"/>
    </xf>
    <xf numFmtId="0" fontId="5" fillId="4" borderId="15" xfId="4" applyFont="1" applyFill="1" applyBorder="1" applyAlignment="1">
      <alignment horizontal="left" vertical="center" wrapText="1"/>
    </xf>
    <xf numFmtId="0" fontId="5" fillId="4" borderId="13" xfId="4" applyFont="1" applyFill="1" applyBorder="1" applyAlignment="1">
      <alignment horizontal="left" vertical="center"/>
    </xf>
    <xf numFmtId="0" fontId="5" fillId="4" borderId="15" xfId="4" applyFont="1" applyFill="1" applyBorder="1" applyAlignment="1">
      <alignment horizontal="left" vertical="center"/>
    </xf>
    <xf numFmtId="0" fontId="13" fillId="0" borderId="8" xfId="4" applyFont="1" applyBorder="1" applyAlignment="1">
      <alignment horizontal="center" vertical="center"/>
    </xf>
    <xf numFmtId="0" fontId="13" fillId="0" borderId="13" xfId="4" applyFont="1" applyBorder="1" applyAlignment="1">
      <alignment horizontal="center" vertical="center"/>
    </xf>
    <xf numFmtId="0" fontId="13" fillId="0" borderId="15" xfId="4" applyFont="1" applyBorder="1" applyAlignment="1">
      <alignment horizontal="center" vertical="center"/>
    </xf>
    <xf numFmtId="0" fontId="5" fillId="0" borderId="8" xfId="4" applyFont="1" applyBorder="1" applyAlignment="1">
      <alignment horizontal="left" vertical="center"/>
    </xf>
    <xf numFmtId="0" fontId="5" fillId="0" borderId="13" xfId="4" applyFont="1" applyBorder="1" applyAlignment="1">
      <alignment horizontal="left" vertical="center"/>
    </xf>
    <xf numFmtId="0" fontId="5" fillId="0" borderId="15" xfId="4" applyFont="1" applyBorder="1" applyAlignment="1">
      <alignment horizontal="left" vertical="center"/>
    </xf>
    <xf numFmtId="0" fontId="13" fillId="0" borderId="0" xfId="4" applyFont="1" applyBorder="1" applyAlignment="1">
      <alignment horizontal="center" vertical="center"/>
    </xf>
    <xf numFmtId="0" fontId="13" fillId="0" borderId="7" xfId="4" applyFont="1" applyBorder="1" applyAlignment="1">
      <alignment horizontal="center" vertical="center"/>
    </xf>
    <xf numFmtId="0" fontId="9" fillId="0" borderId="13" xfId="4" applyFont="1" applyBorder="1" applyAlignment="1">
      <alignment horizontal="left" vertical="center" wrapText="1"/>
    </xf>
    <xf numFmtId="0" fontId="9" fillId="0" borderId="14" xfId="4" applyFont="1" applyBorder="1" applyAlignment="1">
      <alignment horizontal="left" vertical="center" wrapText="1"/>
    </xf>
    <xf numFmtId="0" fontId="10" fillId="0" borderId="5" xfId="4" applyFont="1" applyBorder="1" applyAlignment="1">
      <alignment horizontal="center"/>
    </xf>
    <xf numFmtId="0" fontId="10" fillId="0" borderId="27" xfId="4" applyFont="1" applyBorder="1" applyAlignment="1">
      <alignment horizontal="center"/>
    </xf>
    <xf numFmtId="0" fontId="5" fillId="0" borderId="0" xfId="0" applyFont="1" applyBorder="1" applyAlignment="1">
      <alignment horizontal="left"/>
    </xf>
    <xf numFmtId="0" fontId="4" fillId="0" borderId="0" xfId="0" applyFont="1" applyBorder="1" applyAlignment="1">
      <alignment horizontal="left" vertical="center"/>
    </xf>
    <xf numFmtId="0" fontId="4" fillId="0" borderId="0" xfId="0" applyFont="1" applyBorder="1" applyAlignment="1">
      <alignment horizontal="left" vertical="center" wrapText="1"/>
    </xf>
    <xf numFmtId="0" fontId="5" fillId="0" borderId="0" xfId="0" applyFont="1" applyBorder="1" applyAlignment="1">
      <alignment horizontal="right" wrapText="1"/>
    </xf>
    <xf numFmtId="0" fontId="5" fillId="0" borderId="0" xfId="0" applyFont="1" applyBorder="1" applyAlignment="1">
      <alignment horizontal="left" vertical="center"/>
    </xf>
    <xf numFmtId="0" fontId="5" fillId="0" borderId="0" xfId="0" applyFont="1" applyBorder="1" applyAlignment="1">
      <alignment horizontal="left" wrapText="1"/>
    </xf>
    <xf numFmtId="0" fontId="5" fillId="0" borderId="0" xfId="0" applyFont="1" applyFill="1" applyBorder="1" applyAlignment="1">
      <alignment horizontal="right"/>
    </xf>
    <xf numFmtId="0" fontId="5" fillId="0" borderId="0" xfId="0" applyFont="1" applyFill="1" applyBorder="1" applyAlignment="1">
      <alignment horizontal="left"/>
    </xf>
    <xf numFmtId="0" fontId="5" fillId="6" borderId="0" xfId="0" applyFont="1" applyFill="1" applyBorder="1" applyAlignment="1">
      <alignment horizontal="left"/>
    </xf>
    <xf numFmtId="0" fontId="0" fillId="0" borderId="0" xfId="0" applyFill="1" applyBorder="1" applyAlignment="1">
      <alignment horizontal="left" wrapText="1"/>
    </xf>
    <xf numFmtId="0" fontId="4" fillId="0" borderId="3" xfId="0" applyFont="1" applyFill="1" applyBorder="1" applyAlignment="1">
      <alignment horizontal="center" vertical="center"/>
    </xf>
    <xf numFmtId="0" fontId="11" fillId="0" borderId="0" xfId="0" applyFont="1" applyBorder="1" applyAlignment="1">
      <alignment horizontal="left" wrapText="1"/>
    </xf>
    <xf numFmtId="0" fontId="4" fillId="0" borderId="0" xfId="0" applyFont="1" applyFill="1" applyBorder="1" applyAlignment="1">
      <alignment horizontal="right"/>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 xfId="0" applyFont="1" applyBorder="1" applyAlignment="1">
      <alignment horizontal="center" vertical="center"/>
    </xf>
    <xf numFmtId="0" fontId="12" fillId="0" borderId="0" xfId="0" applyFont="1" applyBorder="1" applyAlignment="1">
      <alignment horizontal="center" vertical="center" wrapText="1"/>
    </xf>
    <xf numFmtId="0" fontId="5" fillId="0" borderId="1" xfId="0" applyFont="1" applyFill="1" applyBorder="1" applyAlignment="1">
      <alignment horizontal="left" vertical="center"/>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5" fillId="0" borderId="21" xfId="0" applyFont="1" applyBorder="1" applyAlignment="1">
      <alignment horizontal="center" vertical="center"/>
    </xf>
    <xf numFmtId="0" fontId="5" fillId="0" borderId="2" xfId="0" applyFont="1" applyBorder="1" applyAlignment="1">
      <alignment horizontal="center" vertical="center"/>
    </xf>
    <xf numFmtId="0" fontId="5" fillId="0" borderId="20" xfId="0" applyFont="1" applyBorder="1" applyAlignment="1">
      <alignment horizontal="left" vertical="center"/>
    </xf>
    <xf numFmtId="0" fontId="5" fillId="0" borderId="5" xfId="0" applyFont="1" applyBorder="1" applyAlignment="1">
      <alignment horizontal="left" vertical="center"/>
    </xf>
    <xf numFmtId="0" fontId="5" fillId="0" borderId="23" xfId="0" applyFont="1" applyBorder="1" applyAlignment="1">
      <alignment horizontal="left" vertical="center"/>
    </xf>
    <xf numFmtId="0" fontId="5" fillId="0" borderId="25" xfId="0" applyFont="1" applyBorder="1" applyAlignment="1">
      <alignment horizontal="left" vertical="center"/>
    </xf>
    <xf numFmtId="0" fontId="5" fillId="0" borderId="26" xfId="0" applyFont="1" applyBorder="1" applyAlignment="1">
      <alignment horizontal="left" vertical="center"/>
    </xf>
    <xf numFmtId="0" fontId="5" fillId="0" borderId="19" xfId="0" applyFont="1" applyBorder="1" applyAlignment="1">
      <alignment horizontal="left" vertical="center"/>
    </xf>
    <xf numFmtId="0" fontId="5" fillId="0" borderId="3" xfId="0" applyFont="1" applyBorder="1" applyAlignment="1">
      <alignment horizontal="left" vertical="center"/>
    </xf>
    <xf numFmtId="0" fontId="5" fillId="0" borderId="24" xfId="0" applyFont="1" applyBorder="1" applyAlignment="1">
      <alignment horizontal="left" vertical="center"/>
    </xf>
    <xf numFmtId="0" fontId="5" fillId="0" borderId="12" xfId="0" applyFont="1" applyFill="1" applyBorder="1" applyAlignment="1">
      <alignment horizontal="left" vertical="center"/>
    </xf>
    <xf numFmtId="0" fontId="5" fillId="0" borderId="13" xfId="0" applyFont="1" applyFill="1" applyBorder="1" applyAlignment="1">
      <alignment horizontal="left"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9" fillId="0" borderId="1" xfId="0" applyFont="1" applyBorder="1" applyAlignment="1">
      <alignment horizontal="center" vertical="center" wrapText="1"/>
    </xf>
    <xf numFmtId="0" fontId="3" fillId="0" borderId="3" xfId="0" applyFont="1" applyFill="1" applyBorder="1" applyAlignment="1">
      <alignment horizontal="center" vertical="center"/>
    </xf>
    <xf numFmtId="0" fontId="10" fillId="0" borderId="0" xfId="15" applyFont="1" applyFill="1" applyBorder="1" applyAlignment="1">
      <alignment horizontal="center" vertical="center" wrapText="1"/>
    </xf>
    <xf numFmtId="0" fontId="13" fillId="0" borderId="0" xfId="3" applyFont="1" applyAlignment="1" applyProtection="1">
      <alignment wrapText="1"/>
    </xf>
    <xf numFmtId="10" fontId="20" fillId="3" borderId="20" xfId="11" applyNumberFormat="1" applyFont="1" applyFill="1" applyBorder="1" applyAlignment="1" applyProtection="1">
      <alignment horizontal="center" vertical="center" wrapText="1"/>
    </xf>
    <xf numFmtId="10" fontId="20" fillId="3" borderId="23" xfId="11" applyNumberFormat="1" applyFont="1" applyFill="1" applyBorder="1" applyAlignment="1" applyProtection="1">
      <alignment horizontal="center" vertical="center" wrapText="1"/>
    </xf>
    <xf numFmtId="10" fontId="20" fillId="3" borderId="19" xfId="11" applyNumberFormat="1" applyFont="1" applyFill="1" applyBorder="1" applyAlignment="1" applyProtection="1">
      <alignment horizontal="center" vertical="center" wrapText="1"/>
    </xf>
    <xf numFmtId="10" fontId="20" fillId="3" borderId="24" xfId="11" applyNumberFormat="1" applyFont="1" applyFill="1" applyBorder="1" applyAlignment="1" applyProtection="1">
      <alignment horizontal="center" vertical="center" wrapText="1"/>
    </xf>
    <xf numFmtId="0" fontId="10" fillId="0" borderId="0" xfId="3" applyFont="1" applyAlignment="1" applyProtection="1">
      <alignment horizontal="center" wrapText="1"/>
    </xf>
    <xf numFmtId="0" fontId="14" fillId="0" borderId="0" xfId="15" applyNumberFormat="1" applyFont="1" applyBorder="1" applyAlignment="1">
      <alignment horizontal="center" vertical="center" wrapText="1"/>
    </xf>
    <xf numFmtId="0" fontId="15" fillId="0" borderId="0" xfId="15" applyNumberFormat="1" applyFont="1" applyBorder="1" applyAlignment="1">
      <alignment horizontal="center" wrapText="1"/>
    </xf>
    <xf numFmtId="10" fontId="15" fillId="5" borderId="0" xfId="15" applyNumberFormat="1" applyFont="1" applyFill="1" applyBorder="1" applyAlignment="1" applyProtection="1">
      <alignment vertical="center" wrapText="1"/>
      <protection locked="0"/>
    </xf>
    <xf numFmtId="10" fontId="28" fillId="5" borderId="0" xfId="15" applyNumberFormat="1" applyFont="1" applyFill="1" applyBorder="1" applyAlignment="1" applyProtection="1">
      <alignment vertical="center" wrapText="1"/>
      <protection locked="0"/>
    </xf>
  </cellXfs>
  <cellStyles count="16">
    <cellStyle name="Moeda" xfId="1" builtinId="4"/>
    <cellStyle name="Normal" xfId="0" builtinId="0"/>
    <cellStyle name="Normal 2" xfId="2" xr:uid="{00000000-0005-0000-0000-000002000000}"/>
    <cellStyle name="Normal 2 2" xfId="3" xr:uid="{00000000-0005-0000-0000-000003000000}"/>
    <cellStyle name="Normal 3 2" xfId="4" xr:uid="{00000000-0005-0000-0000-000004000000}"/>
    <cellStyle name="Normal 4" xfId="5" xr:uid="{00000000-0005-0000-0000-000005000000}"/>
    <cellStyle name="Normal 4 2" xfId="15" xr:uid="{00000000-0005-0000-0000-000006000000}"/>
    <cellStyle name="Normal 5" xfId="6" xr:uid="{00000000-0005-0000-0000-000007000000}"/>
    <cellStyle name="Porcentagem" xfId="7" builtinId="5"/>
    <cellStyle name="Porcentagem 2" xfId="8" xr:uid="{00000000-0005-0000-0000-000009000000}"/>
    <cellStyle name="Porcentagem 2 2" xfId="9" xr:uid="{00000000-0005-0000-0000-00000A000000}"/>
    <cellStyle name="Porcentagem 2 2 2" xfId="10" xr:uid="{00000000-0005-0000-0000-00000B000000}"/>
    <cellStyle name="Porcentagem 3" xfId="11" xr:uid="{00000000-0005-0000-0000-00000C000000}"/>
    <cellStyle name="Vírgula" xfId="12" builtinId="3"/>
    <cellStyle name="Vírgula 2 2" xfId="13" xr:uid="{00000000-0005-0000-0000-00000E000000}"/>
    <cellStyle name="Vírgula 3" xfId="14"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2</xdr:col>
      <xdr:colOff>190500</xdr:colOff>
      <xdr:row>0</xdr:row>
      <xdr:rowOff>228600</xdr:rowOff>
    </xdr:from>
    <xdr:to>
      <xdr:col>2</xdr:col>
      <xdr:colOff>190500</xdr:colOff>
      <xdr:row>0</xdr:row>
      <xdr:rowOff>228600</xdr:rowOff>
    </xdr:to>
    <xdr:sp macro="" textlink="">
      <xdr:nvSpPr>
        <xdr:cNvPr id="12008" name="Line 1">
          <a:extLst>
            <a:ext uri="{FF2B5EF4-FFF2-40B4-BE49-F238E27FC236}">
              <a16:creationId xmlns:a16="http://schemas.microsoft.com/office/drawing/2014/main" id="{00000000-0008-0000-0000-0000E82E0000}"/>
            </a:ext>
          </a:extLst>
        </xdr:cNvPr>
        <xdr:cNvSpPr>
          <a:spLocks noChangeShapeType="1"/>
        </xdr:cNvSpPr>
      </xdr:nvSpPr>
      <xdr:spPr bwMode="auto">
        <a:xfrm>
          <a:off x="142875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190500</xdr:colOff>
      <xdr:row>0</xdr:row>
      <xdr:rowOff>228600</xdr:rowOff>
    </xdr:from>
    <xdr:to>
      <xdr:col>2</xdr:col>
      <xdr:colOff>190500</xdr:colOff>
      <xdr:row>0</xdr:row>
      <xdr:rowOff>228600</xdr:rowOff>
    </xdr:to>
    <xdr:sp macro="" textlink="">
      <xdr:nvSpPr>
        <xdr:cNvPr id="12009" name="Line 2">
          <a:extLst>
            <a:ext uri="{FF2B5EF4-FFF2-40B4-BE49-F238E27FC236}">
              <a16:creationId xmlns:a16="http://schemas.microsoft.com/office/drawing/2014/main" id="{00000000-0008-0000-0000-0000E92E0000}"/>
            </a:ext>
          </a:extLst>
        </xdr:cNvPr>
        <xdr:cNvSpPr>
          <a:spLocks noChangeShapeType="1"/>
        </xdr:cNvSpPr>
      </xdr:nvSpPr>
      <xdr:spPr bwMode="auto">
        <a:xfrm>
          <a:off x="142875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xdr:col>
      <xdr:colOff>8283</xdr:colOff>
      <xdr:row>0</xdr:row>
      <xdr:rowOff>66261</xdr:rowOff>
    </xdr:from>
    <xdr:to>
      <xdr:col>2</xdr:col>
      <xdr:colOff>0</xdr:colOff>
      <xdr:row>1</xdr:row>
      <xdr:rowOff>454438</xdr:rowOff>
    </xdr:to>
    <xdr:pic>
      <xdr:nvPicPr>
        <xdr:cNvPr id="3" name="Imagem 2">
          <a:extLst>
            <a:ext uri="{FF2B5EF4-FFF2-40B4-BE49-F238E27FC236}">
              <a16:creationId xmlns:a16="http://schemas.microsoft.com/office/drawing/2014/main" id="{63C87F2F-9C6E-49AD-8787-E1B3293BA2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0087" y="66261"/>
          <a:ext cx="604630" cy="644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190500</xdr:colOff>
      <xdr:row>0</xdr:row>
      <xdr:rowOff>228600</xdr:rowOff>
    </xdr:from>
    <xdr:to>
      <xdr:col>1</xdr:col>
      <xdr:colOff>190500</xdr:colOff>
      <xdr:row>0</xdr:row>
      <xdr:rowOff>228600</xdr:rowOff>
    </xdr:to>
    <xdr:sp macro="" textlink="">
      <xdr:nvSpPr>
        <xdr:cNvPr id="49667" name="Line 1">
          <a:extLst>
            <a:ext uri="{FF2B5EF4-FFF2-40B4-BE49-F238E27FC236}">
              <a16:creationId xmlns:a16="http://schemas.microsoft.com/office/drawing/2014/main" id="{00000000-0008-0000-0200-000003C20000}"/>
            </a:ext>
          </a:extLst>
        </xdr:cNvPr>
        <xdr:cNvSpPr>
          <a:spLocks noChangeShapeType="1"/>
        </xdr:cNvSpPr>
      </xdr:nvSpPr>
      <xdr:spPr bwMode="auto">
        <a:xfrm>
          <a:off x="68580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190500</xdr:colOff>
      <xdr:row>0</xdr:row>
      <xdr:rowOff>228600</xdr:rowOff>
    </xdr:from>
    <xdr:to>
      <xdr:col>1</xdr:col>
      <xdr:colOff>190500</xdr:colOff>
      <xdr:row>0</xdr:row>
      <xdr:rowOff>228600</xdr:rowOff>
    </xdr:to>
    <xdr:sp macro="" textlink="">
      <xdr:nvSpPr>
        <xdr:cNvPr id="49668" name="Line 2">
          <a:extLst>
            <a:ext uri="{FF2B5EF4-FFF2-40B4-BE49-F238E27FC236}">
              <a16:creationId xmlns:a16="http://schemas.microsoft.com/office/drawing/2014/main" id="{00000000-0008-0000-0200-000004C20000}"/>
            </a:ext>
          </a:extLst>
        </xdr:cNvPr>
        <xdr:cNvSpPr>
          <a:spLocks noChangeShapeType="1"/>
        </xdr:cNvSpPr>
      </xdr:nvSpPr>
      <xdr:spPr bwMode="auto">
        <a:xfrm>
          <a:off x="68580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xdr:col>
      <xdr:colOff>74083</xdr:colOff>
      <xdr:row>0</xdr:row>
      <xdr:rowOff>52916</xdr:rowOff>
    </xdr:from>
    <xdr:to>
      <xdr:col>1</xdr:col>
      <xdr:colOff>678713</xdr:colOff>
      <xdr:row>1</xdr:row>
      <xdr:rowOff>443854</xdr:rowOff>
    </xdr:to>
    <xdr:pic>
      <xdr:nvPicPr>
        <xdr:cNvPr id="5" name="Imagem 4">
          <a:extLst>
            <a:ext uri="{FF2B5EF4-FFF2-40B4-BE49-F238E27FC236}">
              <a16:creationId xmlns:a16="http://schemas.microsoft.com/office/drawing/2014/main" id="{01F3412B-3B95-4FCC-9472-117EAC985F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0" y="52916"/>
          <a:ext cx="604630" cy="64493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133350</xdr:colOff>
      <xdr:row>0</xdr:row>
      <xdr:rowOff>66675</xdr:rowOff>
    </xdr:from>
    <xdr:to>
      <xdr:col>1</xdr:col>
      <xdr:colOff>123825</xdr:colOff>
      <xdr:row>2</xdr:row>
      <xdr:rowOff>104775</xdr:rowOff>
    </xdr:to>
    <xdr:pic>
      <xdr:nvPicPr>
        <xdr:cNvPr id="56357" name="Imagem 1">
          <a:extLst>
            <a:ext uri="{FF2B5EF4-FFF2-40B4-BE49-F238E27FC236}">
              <a16:creationId xmlns:a16="http://schemas.microsoft.com/office/drawing/2014/main" id="{00000000-0008-0000-0500-000025DC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 y="66675"/>
          <a:ext cx="6096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133350</xdr:colOff>
      <xdr:row>0</xdr:row>
      <xdr:rowOff>66675</xdr:rowOff>
    </xdr:from>
    <xdr:to>
      <xdr:col>1</xdr:col>
      <xdr:colOff>0</xdr:colOff>
      <xdr:row>2</xdr:row>
      <xdr:rowOff>100608</xdr:rowOff>
    </xdr:to>
    <xdr:pic>
      <xdr:nvPicPr>
        <xdr:cNvPr id="2" name="Imagem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 y="66675"/>
          <a:ext cx="476250" cy="4911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232833</xdr:colOff>
      <xdr:row>0</xdr:row>
      <xdr:rowOff>42333</xdr:rowOff>
    </xdr:from>
    <xdr:to>
      <xdr:col>1</xdr:col>
      <xdr:colOff>148167</xdr:colOff>
      <xdr:row>2</xdr:row>
      <xdr:rowOff>151694</xdr:rowOff>
    </xdr:to>
    <xdr:pic>
      <xdr:nvPicPr>
        <xdr:cNvPr id="3" name="Imagem 2">
          <a:extLst>
            <a:ext uri="{FF2B5EF4-FFF2-40B4-BE49-F238E27FC236}">
              <a16:creationId xmlns:a16="http://schemas.microsoft.com/office/drawing/2014/main" id="{A65B9C43-E613-4267-9C8F-D742840F6FC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2833" y="42333"/>
          <a:ext cx="529167" cy="56444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190500</xdr:colOff>
      <xdr:row>0</xdr:row>
      <xdr:rowOff>228600</xdr:rowOff>
    </xdr:from>
    <xdr:to>
      <xdr:col>1</xdr:col>
      <xdr:colOff>190500</xdr:colOff>
      <xdr:row>0</xdr:row>
      <xdr:rowOff>228600</xdr:rowOff>
    </xdr:to>
    <xdr:sp macro="" textlink="">
      <xdr:nvSpPr>
        <xdr:cNvPr id="15079" name="Line 1">
          <a:extLst>
            <a:ext uri="{FF2B5EF4-FFF2-40B4-BE49-F238E27FC236}">
              <a16:creationId xmlns:a16="http://schemas.microsoft.com/office/drawing/2014/main" id="{00000000-0008-0000-0300-0000E73A0000}"/>
            </a:ext>
          </a:extLst>
        </xdr:cNvPr>
        <xdr:cNvSpPr>
          <a:spLocks noChangeShapeType="1"/>
        </xdr:cNvSpPr>
      </xdr:nvSpPr>
      <xdr:spPr bwMode="auto">
        <a:xfrm>
          <a:off x="72390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190500</xdr:colOff>
      <xdr:row>0</xdr:row>
      <xdr:rowOff>228600</xdr:rowOff>
    </xdr:from>
    <xdr:to>
      <xdr:col>1</xdr:col>
      <xdr:colOff>190500</xdr:colOff>
      <xdr:row>0</xdr:row>
      <xdr:rowOff>228600</xdr:rowOff>
    </xdr:to>
    <xdr:sp macro="" textlink="">
      <xdr:nvSpPr>
        <xdr:cNvPr id="15080" name="Line 2">
          <a:extLst>
            <a:ext uri="{FF2B5EF4-FFF2-40B4-BE49-F238E27FC236}">
              <a16:creationId xmlns:a16="http://schemas.microsoft.com/office/drawing/2014/main" id="{00000000-0008-0000-0300-0000E83A0000}"/>
            </a:ext>
          </a:extLst>
        </xdr:cNvPr>
        <xdr:cNvSpPr>
          <a:spLocks noChangeShapeType="1"/>
        </xdr:cNvSpPr>
      </xdr:nvSpPr>
      <xdr:spPr bwMode="auto">
        <a:xfrm>
          <a:off x="72390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xdr:col>
      <xdr:colOff>116416</xdr:colOff>
      <xdr:row>0</xdr:row>
      <xdr:rowOff>52917</xdr:rowOff>
    </xdr:from>
    <xdr:to>
      <xdr:col>2</xdr:col>
      <xdr:colOff>191880</xdr:colOff>
      <xdr:row>1</xdr:row>
      <xdr:rowOff>443855</xdr:rowOff>
    </xdr:to>
    <xdr:pic>
      <xdr:nvPicPr>
        <xdr:cNvPr id="5" name="Imagem 4">
          <a:extLst>
            <a:ext uri="{FF2B5EF4-FFF2-40B4-BE49-F238E27FC236}">
              <a16:creationId xmlns:a16="http://schemas.microsoft.com/office/drawing/2014/main" id="{081054B2-DEFC-482E-BB59-7F35EB63A9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5583" y="52917"/>
          <a:ext cx="604630" cy="64493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342900</xdr:colOff>
      <xdr:row>0</xdr:row>
      <xdr:rowOff>28575</xdr:rowOff>
    </xdr:from>
    <xdr:to>
      <xdr:col>0</xdr:col>
      <xdr:colOff>735806</xdr:colOff>
      <xdr:row>1</xdr:row>
      <xdr:rowOff>247650</xdr:rowOff>
    </xdr:to>
    <xdr:pic>
      <xdr:nvPicPr>
        <xdr:cNvPr id="3" name="Imagem 2">
          <a:extLst>
            <a:ext uri="{FF2B5EF4-FFF2-40B4-BE49-F238E27FC236}">
              <a16:creationId xmlns:a16="http://schemas.microsoft.com/office/drawing/2014/main" id="{AEED293C-1FB1-42A7-9DB8-F9E5486C3C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2900" y="28575"/>
          <a:ext cx="392906" cy="4191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ngenhariaberg\Users\Users\J&#250;lia\Desktop\J&#218;LIA\SOLIDA\VARGEM%20ALTA\GALP&#195;O%20DE%20BOA%20ESPERAN&#199;A\VESTI&#193;RIO%20E%20PAVIMENTA&#199;&#195;O%20DA%20RUA%20DE%20ACESSO\PLANILHA%20OR&#199;AMENT&#193;RIA%20-%20VESTI&#193;RIO%20BOA%20ESPERAN&#199;A%20SINAPI%2004%2002%20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working\waccache\20bd6138-be3c-4021-a614-13161f2f7d4b\PLANILHA%20OR&#199;AMENT&#193;RIA%20-%20CAMPO%20BOM%20DE%20BOLA%20SINAP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Adrisns\Desktop\J&#250;lia\SOLIDA\ICONHA\META%2012\META%2012%20-%20PLANILHA%20OR&#199;AMENT&#193;RI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PAVIMENTA&#199;&#195;O%20PARQUE%20DE%20EXPOSI&#199;&#195;O\PAVIMENTA&#199;&#195;O%20DOS%20GALP&#213;ES%20FINAL%20(CAIX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sheetName val="Mem. Cálculo"/>
      <sheetName val="Mem. Descr."/>
      <sheetName val="Cronograma"/>
      <sheetName val="BDI - 29,63%"/>
      <sheetName val="CPA- ADM LOCAL"/>
      <sheetName val="CPU "/>
    </sheetNames>
    <sheetDataSet>
      <sheetData sheetId="0" refreshError="1">
        <row r="1">
          <cell r="C1" t="str">
            <v xml:space="preserve">PREFEITURA MUNICIPAL DE VARGEM ALTA     </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sheetName val="CPU "/>
      <sheetName val="COMP-01"/>
      <sheetName val="COMP-02"/>
      <sheetName val="COMP-03"/>
      <sheetName val="COMP-04"/>
      <sheetName val="COMP-05"/>
      <sheetName val="COMP-06"/>
      <sheetName val="COMP-07"/>
      <sheetName val="COMP-08"/>
      <sheetName val="CRONOGRAMA"/>
    </sheetNames>
    <sheetDataSet>
      <sheetData sheetId="0">
        <row r="4">
          <cell r="B4" t="str">
            <v>VILA ESPERANÇA - VARGEM ALTA/ ES</v>
          </cell>
        </row>
      </sheetData>
      <sheetData sheetId="1"/>
      <sheetData sheetId="2"/>
      <sheetData sheetId="3"/>
      <sheetData sheetId="4"/>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sheetName val="MEMÓRIA CÁLCULO"/>
      <sheetName val="MEMORIAL DESCR."/>
      <sheetName val="CRONOGRAMA"/>
      <sheetName val="CPA - ADM LOCAL"/>
      <sheetName val="BDI - 27,63%"/>
      <sheetName val="SICRO"/>
      <sheetName val="CPU"/>
    </sheetNames>
    <sheetDataSet>
      <sheetData sheetId="0" refreshError="1">
        <row r="9">
          <cell r="C9" t="str">
            <v>INSTALAÇÃO DO CANTEIRO DE OBRAS</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sheetName val="COMP. PREÇO UNITÁRIO"/>
      <sheetName val="CPU CBUQ - CAP"/>
      <sheetName val="CPA- ADM LOCAL"/>
      <sheetName val="MEMORIAL DE CALCULO"/>
      <sheetName val="CRONOGRAMA"/>
      <sheetName val="MEMORIAL DESCR."/>
      <sheetName val="BDI - 29,63%"/>
    </sheetNames>
    <sheetDataSet>
      <sheetData sheetId="0" refreshError="1">
        <row r="7">
          <cell r="C7" t="str">
            <v>INSTALAÇÃO DO CANTEIRO DE OBRAS</v>
          </cell>
        </row>
        <row r="10">
          <cell r="C10" t="str">
            <v>Rede de luz, incl. padrão entr. energia trifás. cabo ligação até barracões, quadro distrib., disj. E chave de força, cons. 20m entre padrão entr.e QDG.</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31"/>
  <sheetViews>
    <sheetView view="pageBreakPreview" zoomScale="115" zoomScaleNormal="80" zoomScaleSheetLayoutView="115" workbookViewId="0">
      <selection activeCell="C45" sqref="C45"/>
    </sheetView>
  </sheetViews>
  <sheetFormatPr defaultRowHeight="12" x14ac:dyDescent="0.2"/>
  <cols>
    <col min="1" max="1" width="7.85546875" style="254" customWidth="1"/>
    <col min="2" max="2" width="9.140625" style="254" customWidth="1"/>
    <col min="3" max="3" width="72.7109375" style="254" bestFit="1" customWidth="1"/>
    <col min="4" max="4" width="5.28515625" style="254" bestFit="1" customWidth="1"/>
    <col min="5" max="5" width="9" style="254" bestFit="1" customWidth="1"/>
    <col min="6" max="6" width="10.5703125" style="254" bestFit="1" customWidth="1"/>
    <col min="7" max="7" width="14.85546875" style="254" bestFit="1" customWidth="1"/>
    <col min="8" max="9" width="12.5703125" style="254" bestFit="1" customWidth="1"/>
    <col min="10" max="10" width="10.28515625" style="254" customWidth="1"/>
    <col min="11" max="11" width="13.140625" style="254" bestFit="1" customWidth="1"/>
    <col min="12" max="12" width="11.140625" style="254" bestFit="1" customWidth="1"/>
    <col min="13" max="14" width="9.140625" style="254"/>
    <col min="15" max="15" width="9.42578125" style="254" bestFit="1" customWidth="1"/>
    <col min="16" max="16384" width="9.140625" style="254"/>
  </cols>
  <sheetData>
    <row r="1" spans="1:15" ht="20.25" customHeight="1" x14ac:dyDescent="0.2">
      <c r="A1" s="415" t="s">
        <v>0</v>
      </c>
      <c r="B1" s="416"/>
      <c r="C1" s="416"/>
      <c r="D1" s="416"/>
      <c r="E1" s="416"/>
      <c r="F1" s="416"/>
      <c r="G1" s="416"/>
      <c r="H1" s="417"/>
    </row>
    <row r="2" spans="1:15" ht="46.5" customHeight="1" x14ac:dyDescent="0.2">
      <c r="A2" s="418"/>
      <c r="B2" s="419"/>
      <c r="C2" s="419"/>
      <c r="D2" s="419"/>
      <c r="E2" s="419"/>
      <c r="F2" s="419"/>
      <c r="G2" s="419"/>
      <c r="H2" s="420"/>
    </row>
    <row r="3" spans="1:15" s="267" customFormat="1" ht="26.25" customHeight="1" x14ac:dyDescent="0.2">
      <c r="A3" s="52" t="s">
        <v>1</v>
      </c>
      <c r="B3" s="431" t="s">
        <v>441</v>
      </c>
      <c r="C3" s="431"/>
      <c r="D3" s="431"/>
      <c r="E3" s="428" t="s">
        <v>2</v>
      </c>
      <c r="F3" s="429"/>
      <c r="G3" s="429"/>
      <c r="H3" s="429"/>
      <c r="I3" s="254"/>
      <c r="J3" s="254"/>
      <c r="K3" s="254"/>
      <c r="L3" s="254"/>
      <c r="M3" s="254"/>
    </row>
    <row r="4" spans="1:15" ht="15" customHeight="1" x14ac:dyDescent="0.2">
      <c r="A4" s="349" t="s">
        <v>3</v>
      </c>
      <c r="B4" s="430" t="s">
        <v>4</v>
      </c>
      <c r="C4" s="430"/>
      <c r="D4" s="430"/>
      <c r="E4" s="429" t="s">
        <v>280</v>
      </c>
      <c r="F4" s="429"/>
      <c r="G4" s="429"/>
      <c r="H4" s="429"/>
    </row>
    <row r="5" spans="1:15" ht="19.5" customHeight="1" x14ac:dyDescent="0.2">
      <c r="A5" s="421" t="s">
        <v>5</v>
      </c>
      <c r="B5" s="422"/>
      <c r="C5" s="422"/>
      <c r="D5" s="422"/>
      <c r="E5" s="422"/>
      <c r="F5" s="422"/>
      <c r="G5" s="422"/>
      <c r="H5" s="423"/>
    </row>
    <row r="6" spans="1:15" s="247" customFormat="1" ht="14.25" customHeight="1" x14ac:dyDescent="0.2">
      <c r="A6" s="424" t="s">
        <v>6</v>
      </c>
      <c r="B6" s="425" t="s">
        <v>7</v>
      </c>
      <c r="C6" s="425" t="s">
        <v>8</v>
      </c>
      <c r="D6" s="432" t="s">
        <v>9</v>
      </c>
      <c r="E6" s="427" t="s">
        <v>10</v>
      </c>
      <c r="F6" s="427"/>
      <c r="G6" s="427"/>
      <c r="H6" s="427"/>
    </row>
    <row r="7" spans="1:15" s="247" customFormat="1" ht="23.25" customHeight="1" x14ac:dyDescent="0.2">
      <c r="A7" s="424"/>
      <c r="B7" s="426"/>
      <c r="C7" s="426"/>
      <c r="D7" s="432"/>
      <c r="E7" s="427"/>
      <c r="F7" s="350" t="s">
        <v>11</v>
      </c>
      <c r="G7" s="406" t="s">
        <v>323</v>
      </c>
      <c r="H7" s="348" t="s">
        <v>12</v>
      </c>
      <c r="J7" s="37"/>
      <c r="K7" s="37"/>
      <c r="L7" s="37"/>
      <c r="M7" s="37"/>
      <c r="N7" s="37"/>
    </row>
    <row r="8" spans="1:15" s="247" customFormat="1" ht="14.25" customHeight="1" x14ac:dyDescent="0.2">
      <c r="A8" s="348">
        <v>1</v>
      </c>
      <c r="B8" s="347"/>
      <c r="C8" s="352" t="s">
        <v>13</v>
      </c>
      <c r="D8" s="32"/>
      <c r="E8" s="28"/>
      <c r="F8" s="28"/>
      <c r="G8" s="28"/>
      <c r="H8" s="28"/>
      <c r="I8" s="37"/>
      <c r="J8" s="37"/>
      <c r="K8" s="37"/>
      <c r="L8" s="37"/>
      <c r="M8" s="37"/>
      <c r="N8" s="37"/>
    </row>
    <row r="9" spans="1:15" s="247" customFormat="1" ht="24.75" customHeight="1" x14ac:dyDescent="0.2">
      <c r="A9" s="28" t="s">
        <v>14</v>
      </c>
      <c r="B9" s="249" t="s">
        <v>15</v>
      </c>
      <c r="C9" s="250" t="s">
        <v>412</v>
      </c>
      <c r="D9" s="32" t="s">
        <v>16</v>
      </c>
      <c r="E9" s="29">
        <f>'MEM. CÁLCULO'!D8</f>
        <v>4.5</v>
      </c>
      <c r="F9" s="137">
        <f>I9</f>
        <v>248.27625</v>
      </c>
      <c r="G9" s="137">
        <f>ROUND(I9+(I9*J9),2)</f>
        <v>321.83999999999997</v>
      </c>
      <c r="H9" s="138">
        <f>E9*G9</f>
        <v>1448.28</v>
      </c>
      <c r="I9" s="251">
        <f>CPU!J37</f>
        <v>248.27625</v>
      </c>
      <c r="J9" s="40">
        <v>0.29630000000000001</v>
      </c>
      <c r="K9" s="40"/>
      <c r="L9" s="246"/>
      <c r="M9" s="37"/>
      <c r="N9" s="37"/>
    </row>
    <row r="10" spans="1:15" s="247" customFormat="1" ht="24" x14ac:dyDescent="0.2">
      <c r="A10" s="28" t="s">
        <v>17</v>
      </c>
      <c r="B10" s="249" t="s">
        <v>18</v>
      </c>
      <c r="C10" s="250" t="s">
        <v>19</v>
      </c>
      <c r="D10" s="32" t="s">
        <v>16</v>
      </c>
      <c r="E10" s="29">
        <f>'MEM. CÁLCULO'!D9</f>
        <v>9</v>
      </c>
      <c r="F10" s="137">
        <f>I10</f>
        <v>834.96</v>
      </c>
      <c r="G10" s="137">
        <f>ROUND(I10+(I10*J10),2)</f>
        <v>1082.3599999999999</v>
      </c>
      <c r="H10" s="138">
        <f t="shared" ref="H10:H11" si="0">E10*G10</f>
        <v>9741.24</v>
      </c>
      <c r="I10" s="251">
        <v>834.96</v>
      </c>
      <c r="J10" s="40">
        <v>0.29630000000000001</v>
      </c>
      <c r="K10" s="245"/>
      <c r="L10" s="246"/>
      <c r="M10" s="37"/>
      <c r="N10" s="37"/>
    </row>
    <row r="11" spans="1:15" s="247" customFormat="1" ht="36" x14ac:dyDescent="0.2">
      <c r="A11" s="28" t="s">
        <v>351</v>
      </c>
      <c r="B11" s="249" t="s">
        <v>465</v>
      </c>
      <c r="C11" s="250" t="s">
        <v>409</v>
      </c>
      <c r="D11" s="32" t="s">
        <v>34</v>
      </c>
      <c r="E11" s="29">
        <v>10</v>
      </c>
      <c r="F11" s="137">
        <f>'CPU '!J59</f>
        <v>598.83240118999993</v>
      </c>
      <c r="G11" s="137">
        <f>ROUND(I11+(I11*J11),2)</f>
        <v>776.27</v>
      </c>
      <c r="H11" s="138">
        <f t="shared" si="0"/>
        <v>7762.7</v>
      </c>
      <c r="I11" s="251">
        <f>'CPU '!J59</f>
        <v>598.83240118999993</v>
      </c>
      <c r="J11" s="40">
        <v>0.29630000000000001</v>
      </c>
      <c r="K11" s="245"/>
      <c r="L11" s="246"/>
      <c r="M11" s="37"/>
      <c r="N11" s="37"/>
    </row>
    <row r="12" spans="1:15" s="247" customFormat="1" ht="12.75" customHeight="1" x14ac:dyDescent="0.2">
      <c r="A12" s="28"/>
      <c r="B12" s="32"/>
      <c r="C12" s="224" t="s">
        <v>20</v>
      </c>
      <c r="D12" s="29"/>
      <c r="E12" s="29"/>
      <c r="F12" s="137"/>
      <c r="G12" s="137"/>
      <c r="H12" s="86">
        <f>SUM(H9:H11)</f>
        <v>18952.22</v>
      </c>
      <c r="I12" s="245">
        <f>H76-H12</f>
        <v>377668.05859999999</v>
      </c>
      <c r="J12" s="38">
        <v>0.05</v>
      </c>
      <c r="K12" s="245">
        <f>I12*J12</f>
        <v>18883.40293</v>
      </c>
      <c r="L12" s="246"/>
      <c r="M12" s="37"/>
      <c r="N12" s="37"/>
    </row>
    <row r="13" spans="1:15" s="247" customFormat="1" ht="12.75" customHeight="1" x14ac:dyDescent="0.2">
      <c r="A13" s="348">
        <v>2</v>
      </c>
      <c r="B13" s="32"/>
      <c r="C13" s="223" t="s">
        <v>435</v>
      </c>
      <c r="D13" s="29"/>
      <c r="E13" s="29"/>
      <c r="F13" s="137"/>
      <c r="G13" s="137"/>
      <c r="H13" s="86"/>
      <c r="I13" s="245"/>
      <c r="J13" s="38"/>
      <c r="K13" s="245"/>
      <c r="L13" s="246"/>
      <c r="M13" s="37"/>
      <c r="N13" s="37"/>
    </row>
    <row r="14" spans="1:15" s="247" customFormat="1" ht="24" x14ac:dyDescent="0.2">
      <c r="A14" s="28" t="s">
        <v>21</v>
      </c>
      <c r="B14" s="249" t="s">
        <v>22</v>
      </c>
      <c r="C14" s="255" t="s">
        <v>23</v>
      </c>
      <c r="D14" s="32" t="s">
        <v>16</v>
      </c>
      <c r="E14" s="29">
        <f>'MEM. CÁLCULO'!D13</f>
        <v>1276</v>
      </c>
      <c r="F14" s="299">
        <f>I14</f>
        <v>1.64</v>
      </c>
      <c r="G14" s="137">
        <f>ROUND(I14+(I14*J14),2)</f>
        <v>2.13</v>
      </c>
      <c r="H14" s="138">
        <f>E14*G14</f>
        <v>2717.8799999999997</v>
      </c>
      <c r="I14" s="251">
        <v>1.64</v>
      </c>
      <c r="J14" s="40">
        <v>0.29630000000000001</v>
      </c>
      <c r="K14" s="245"/>
      <c r="L14" s="246"/>
      <c r="M14" s="37"/>
      <c r="N14" s="37"/>
    </row>
    <row r="15" spans="1:15" s="247" customFormat="1" ht="24" x14ac:dyDescent="0.2">
      <c r="A15" s="28" t="s">
        <v>24</v>
      </c>
      <c r="B15" s="249" t="s">
        <v>310</v>
      </c>
      <c r="C15" s="36" t="s">
        <v>309</v>
      </c>
      <c r="D15" s="32" t="s">
        <v>16</v>
      </c>
      <c r="E15" s="29">
        <f>'MEM. CÁLCULO'!D14</f>
        <v>1166</v>
      </c>
      <c r="F15" s="299">
        <f t="shared" ref="F15:F20" si="1">I15</f>
        <v>9.1999999999999993</v>
      </c>
      <c r="G15" s="137">
        <f t="shared" ref="G15:G21" si="2">ROUND(I15+(I15*J15),2)</f>
        <v>11.93</v>
      </c>
      <c r="H15" s="138">
        <f t="shared" ref="H15:H21" si="3">E15*G15</f>
        <v>13910.38</v>
      </c>
      <c r="I15" s="251">
        <v>9.1999999999999993</v>
      </c>
      <c r="J15" s="40">
        <v>0.29630000000000001</v>
      </c>
      <c r="K15" s="242"/>
      <c r="L15" s="42"/>
      <c r="M15" s="243">
        <v>22.39</v>
      </c>
      <c r="N15" s="243">
        <f>M15*J15</f>
        <v>6.6341570000000001</v>
      </c>
      <c r="O15" s="244">
        <f>M15+N15</f>
        <v>29.024157000000002</v>
      </c>
    </row>
    <row r="16" spans="1:15" s="247" customFormat="1" ht="24" x14ac:dyDescent="0.2">
      <c r="A16" s="28" t="s">
        <v>26</v>
      </c>
      <c r="B16" s="249" t="s">
        <v>222</v>
      </c>
      <c r="C16" s="256" t="s">
        <v>223</v>
      </c>
      <c r="D16" s="32" t="s">
        <v>25</v>
      </c>
      <c r="E16" s="29">
        <f>'MEM. CÁLCULO'!D15</f>
        <v>6.6</v>
      </c>
      <c r="F16" s="299">
        <f t="shared" si="1"/>
        <v>432.63</v>
      </c>
      <c r="G16" s="137">
        <f t="shared" si="2"/>
        <v>560.82000000000005</v>
      </c>
      <c r="H16" s="138">
        <f t="shared" si="3"/>
        <v>3701.4120000000003</v>
      </c>
      <c r="I16" s="251">
        <v>432.63</v>
      </c>
      <c r="J16" s="40">
        <v>0.29630000000000001</v>
      </c>
      <c r="K16" s="245"/>
      <c r="L16" s="246"/>
      <c r="M16" s="37"/>
      <c r="N16" s="37"/>
    </row>
    <row r="17" spans="1:14" s="247" customFormat="1" ht="24" x14ac:dyDescent="0.2">
      <c r="A17" s="28" t="s">
        <v>27</v>
      </c>
      <c r="B17" s="249" t="s">
        <v>29</v>
      </c>
      <c r="C17" s="256" t="s">
        <v>30</v>
      </c>
      <c r="D17" s="32" t="s">
        <v>16</v>
      </c>
      <c r="E17" s="29">
        <f>'MEM. CÁLCULO'!D16</f>
        <v>110</v>
      </c>
      <c r="F17" s="299">
        <f t="shared" si="1"/>
        <v>37.68</v>
      </c>
      <c r="G17" s="137">
        <f t="shared" si="2"/>
        <v>48.84</v>
      </c>
      <c r="H17" s="138">
        <f t="shared" si="3"/>
        <v>5372.4000000000005</v>
      </c>
      <c r="I17" s="251">
        <v>37.68</v>
      </c>
      <c r="J17" s="40">
        <v>0.29630000000000001</v>
      </c>
      <c r="K17" s="245"/>
      <c r="L17" s="246"/>
      <c r="M17" s="37"/>
      <c r="N17" s="37"/>
    </row>
    <row r="18" spans="1:14" s="247" customFormat="1" ht="48" x14ac:dyDescent="0.2">
      <c r="A18" s="28" t="s">
        <v>28</v>
      </c>
      <c r="B18" s="249" t="s">
        <v>32</v>
      </c>
      <c r="C18" s="250" t="s">
        <v>33</v>
      </c>
      <c r="D18" s="32" t="s">
        <v>34</v>
      </c>
      <c r="E18" s="29">
        <f>'MEM. CÁLCULO'!D17</f>
        <v>44</v>
      </c>
      <c r="F18" s="299">
        <f t="shared" si="1"/>
        <v>40.99</v>
      </c>
      <c r="G18" s="137">
        <f t="shared" si="2"/>
        <v>53.14</v>
      </c>
      <c r="H18" s="138">
        <f t="shared" si="3"/>
        <v>2338.16</v>
      </c>
      <c r="I18" s="251">
        <v>40.99</v>
      </c>
      <c r="J18" s="40">
        <v>0.29630000000000001</v>
      </c>
      <c r="K18" s="245"/>
      <c r="L18" s="246"/>
      <c r="M18" s="37"/>
      <c r="N18" s="37"/>
    </row>
    <row r="19" spans="1:14" s="247" customFormat="1" ht="24" x14ac:dyDescent="0.2">
      <c r="A19" s="28" t="s">
        <v>31</v>
      </c>
      <c r="B19" s="249" t="s">
        <v>36</v>
      </c>
      <c r="C19" s="256" t="s">
        <v>37</v>
      </c>
      <c r="D19" s="32" t="s">
        <v>16</v>
      </c>
      <c r="E19" s="29">
        <f>'MEM. CÁLCULO'!D18</f>
        <v>110</v>
      </c>
      <c r="F19" s="299">
        <f t="shared" si="1"/>
        <v>15.49</v>
      </c>
      <c r="G19" s="137">
        <f t="shared" si="2"/>
        <v>20.079999999999998</v>
      </c>
      <c r="H19" s="138">
        <f t="shared" si="3"/>
        <v>2208.7999999999997</v>
      </c>
      <c r="I19" s="251">
        <v>15.49</v>
      </c>
      <c r="J19" s="40">
        <v>0.29630000000000001</v>
      </c>
      <c r="K19" s="245"/>
      <c r="L19" s="246"/>
      <c r="M19" s="37"/>
      <c r="N19" s="37"/>
    </row>
    <row r="20" spans="1:14" s="247" customFormat="1" ht="24" x14ac:dyDescent="0.2">
      <c r="A20" s="28" t="s">
        <v>35</v>
      </c>
      <c r="B20" s="249" t="s">
        <v>38</v>
      </c>
      <c r="C20" s="256" t="s">
        <v>39</v>
      </c>
      <c r="D20" s="32" t="s">
        <v>34</v>
      </c>
      <c r="E20" s="29">
        <f>'MEM. CÁLCULO'!D19</f>
        <v>42</v>
      </c>
      <c r="F20" s="299">
        <f t="shared" si="1"/>
        <v>8.0500000000000007</v>
      </c>
      <c r="G20" s="137">
        <f t="shared" si="2"/>
        <v>10.44</v>
      </c>
      <c r="H20" s="138">
        <f t="shared" si="3"/>
        <v>438.47999999999996</v>
      </c>
      <c r="I20" s="251">
        <v>8.0500000000000007</v>
      </c>
      <c r="J20" s="40">
        <v>0.29630000000000001</v>
      </c>
      <c r="K20" s="245"/>
      <c r="L20" s="246"/>
      <c r="M20" s="37"/>
      <c r="N20" s="37"/>
    </row>
    <row r="21" spans="1:14" s="247" customFormat="1" ht="24" x14ac:dyDescent="0.2">
      <c r="A21" s="28" t="s">
        <v>426</v>
      </c>
      <c r="B21" s="404" t="s">
        <v>436</v>
      </c>
      <c r="C21" s="405" t="s">
        <v>438</v>
      </c>
      <c r="D21" s="32" t="s">
        <v>34</v>
      </c>
      <c r="E21" s="29">
        <f>'MEM. CÁLCULO'!D20</f>
        <v>218.5</v>
      </c>
      <c r="F21" s="299">
        <f t="shared" ref="F21" si="4">I21</f>
        <v>7.31</v>
      </c>
      <c r="G21" s="137">
        <f t="shared" si="2"/>
        <v>9.48</v>
      </c>
      <c r="H21" s="138">
        <f t="shared" si="3"/>
        <v>2071.38</v>
      </c>
      <c r="I21" s="251">
        <v>7.31</v>
      </c>
      <c r="J21" s="40">
        <v>0.29630000000000001</v>
      </c>
      <c r="K21" s="245"/>
      <c r="L21" s="246"/>
      <c r="M21" s="37"/>
      <c r="N21" s="37"/>
    </row>
    <row r="22" spans="1:14" s="247" customFormat="1" ht="36" x14ac:dyDescent="0.2">
      <c r="A22" s="28" t="s">
        <v>437</v>
      </c>
      <c r="B22" s="404" t="s">
        <v>425</v>
      </c>
      <c r="C22" s="405" t="s">
        <v>427</v>
      </c>
      <c r="D22" s="134" t="s">
        <v>16</v>
      </c>
      <c r="E22" s="29">
        <f>ROUND('MEM. CÁLCULO'!D21,2)</f>
        <v>9.1300000000000008</v>
      </c>
      <c r="F22" s="299">
        <f t="shared" ref="F22" si="5">I22</f>
        <v>80.58</v>
      </c>
      <c r="G22" s="137">
        <f>ROUND(I22+(I22*J22),2)</f>
        <v>104.46</v>
      </c>
      <c r="H22" s="138">
        <f>E22*G22</f>
        <v>953.71980000000008</v>
      </c>
      <c r="I22" s="251">
        <v>80.58</v>
      </c>
      <c r="J22" s="40">
        <v>0.29630000000000001</v>
      </c>
      <c r="K22" s="245"/>
      <c r="L22" s="246"/>
      <c r="M22" s="37"/>
      <c r="N22" s="37"/>
    </row>
    <row r="23" spans="1:14" s="247" customFormat="1" ht="12.75" customHeight="1" x14ac:dyDescent="0.2">
      <c r="A23" s="28"/>
      <c r="B23" s="134"/>
      <c r="C23" s="135" t="s">
        <v>40</v>
      </c>
      <c r="D23" s="136"/>
      <c r="E23" s="29"/>
      <c r="F23" s="29"/>
      <c r="G23" s="137"/>
      <c r="H23" s="86">
        <f>SUM(H14:H22)</f>
        <v>33712.611799999999</v>
      </c>
      <c r="I23" s="245"/>
      <c r="J23" s="40"/>
      <c r="K23" s="245"/>
      <c r="L23" s="246"/>
      <c r="M23" s="37"/>
      <c r="N23" s="37"/>
    </row>
    <row r="24" spans="1:14" s="247" customFormat="1" ht="15" customHeight="1" x14ac:dyDescent="0.2">
      <c r="A24" s="348">
        <v>3</v>
      </c>
      <c r="B24" s="350"/>
      <c r="C24" s="223" t="s">
        <v>41</v>
      </c>
      <c r="D24" s="29"/>
      <c r="E24" s="29"/>
      <c r="F24" s="29"/>
      <c r="G24" s="137"/>
      <c r="H24" s="28"/>
      <c r="I24" s="37"/>
      <c r="J24" s="40"/>
      <c r="K24" s="37"/>
      <c r="L24" s="246"/>
      <c r="M24" s="37"/>
      <c r="N24" s="37"/>
    </row>
    <row r="25" spans="1:14" s="247" customFormat="1" ht="25.5" customHeight="1" x14ac:dyDescent="0.2">
      <c r="A25" s="28" t="s">
        <v>42</v>
      </c>
      <c r="B25" s="249" t="s">
        <v>43</v>
      </c>
      <c r="C25" s="250" t="s">
        <v>44</v>
      </c>
      <c r="D25" s="32" t="s">
        <v>25</v>
      </c>
      <c r="E25" s="29">
        <f>'MEM. CÁLCULO'!D24</f>
        <v>62.65</v>
      </c>
      <c r="F25" s="299">
        <f>I25</f>
        <v>59.26</v>
      </c>
      <c r="G25" s="137">
        <f t="shared" ref="G25:G31" si="6">ROUND(I25+(I25*J25),2)</f>
        <v>76.819999999999993</v>
      </c>
      <c r="H25" s="138">
        <f>E25*G25</f>
        <v>4812.7729999999992</v>
      </c>
      <c r="I25" s="251">
        <v>59.26</v>
      </c>
      <c r="J25" s="40">
        <v>0.29630000000000001</v>
      </c>
      <c r="K25" s="37"/>
      <c r="L25" s="246"/>
      <c r="M25" s="37"/>
      <c r="N25" s="37"/>
    </row>
    <row r="26" spans="1:14" s="247" customFormat="1" ht="25.5" customHeight="1" x14ac:dyDescent="0.2">
      <c r="A26" s="28" t="s">
        <v>45</v>
      </c>
      <c r="B26" s="257" t="s">
        <v>46</v>
      </c>
      <c r="C26" s="250" t="s">
        <v>47</v>
      </c>
      <c r="D26" s="32" t="s">
        <v>16</v>
      </c>
      <c r="E26" s="29">
        <f>'MEM. CÁLCULO'!D25</f>
        <v>624.55999999999995</v>
      </c>
      <c r="F26" s="299">
        <f t="shared" ref="F26:F30" si="7">I26</f>
        <v>7.03</v>
      </c>
      <c r="G26" s="137">
        <f t="shared" si="6"/>
        <v>9.11</v>
      </c>
      <c r="H26" s="138">
        <f t="shared" ref="H26:H31" si="8">E26*G26</f>
        <v>5689.7415999999994</v>
      </c>
      <c r="I26" s="251">
        <v>7.03</v>
      </c>
      <c r="J26" s="40">
        <v>0.29630000000000001</v>
      </c>
      <c r="K26" s="37"/>
      <c r="L26" s="246"/>
      <c r="M26" s="37"/>
      <c r="N26" s="37"/>
    </row>
    <row r="27" spans="1:14" s="247" customFormat="1" ht="18.75" customHeight="1" x14ac:dyDescent="0.2">
      <c r="A27" s="28" t="s">
        <v>48</v>
      </c>
      <c r="B27" s="249" t="s">
        <v>15</v>
      </c>
      <c r="C27" s="250" t="s">
        <v>243</v>
      </c>
      <c r="D27" s="32" t="s">
        <v>34</v>
      </c>
      <c r="E27" s="29">
        <f>'MEM. CÁLCULO'!D26</f>
        <v>391.6</v>
      </c>
      <c r="F27" s="299">
        <f t="shared" si="7"/>
        <v>5.6169999999999991</v>
      </c>
      <c r="G27" s="137">
        <v>7.29</v>
      </c>
      <c r="H27" s="138">
        <f t="shared" si="8"/>
        <v>2854.7640000000001</v>
      </c>
      <c r="I27" s="251">
        <f>CPU!J64</f>
        <v>5.6169999999999991</v>
      </c>
      <c r="J27" s="40">
        <v>0.29630000000000001</v>
      </c>
      <c r="K27" s="37"/>
      <c r="L27" s="246"/>
      <c r="M27" s="37"/>
      <c r="N27" s="37"/>
    </row>
    <row r="28" spans="1:14" s="247" customFormat="1" ht="18" customHeight="1" x14ac:dyDescent="0.2">
      <c r="A28" s="28" t="s">
        <v>49</v>
      </c>
      <c r="B28" s="249" t="s">
        <v>15</v>
      </c>
      <c r="C28" s="250" t="s">
        <v>50</v>
      </c>
      <c r="D28" s="32" t="s">
        <v>25</v>
      </c>
      <c r="E28" s="29">
        <f>'MEM. CÁLCULO'!D27</f>
        <v>62.65</v>
      </c>
      <c r="F28" s="299">
        <f t="shared" si="7"/>
        <v>134.0675</v>
      </c>
      <c r="G28" s="137">
        <f t="shared" si="6"/>
        <v>173.79</v>
      </c>
      <c r="H28" s="138">
        <f t="shared" si="8"/>
        <v>10887.943499999999</v>
      </c>
      <c r="I28" s="251">
        <f>CPU!J89</f>
        <v>134.0675</v>
      </c>
      <c r="J28" s="40">
        <v>0.29630000000000001</v>
      </c>
      <c r="K28" s="37"/>
      <c r="L28" s="246"/>
      <c r="M28" s="37"/>
      <c r="N28" s="37"/>
    </row>
    <row r="29" spans="1:14" s="247" customFormat="1" ht="18.75" customHeight="1" x14ac:dyDescent="0.2">
      <c r="A29" s="28" t="s">
        <v>51</v>
      </c>
      <c r="B29" s="249" t="s">
        <v>15</v>
      </c>
      <c r="C29" s="250" t="s">
        <v>417</v>
      </c>
      <c r="D29" s="32" t="s">
        <v>25</v>
      </c>
      <c r="E29" s="29">
        <f>'MEM. CÁLCULO'!D28</f>
        <v>110.31</v>
      </c>
      <c r="F29" s="299">
        <f t="shared" si="7"/>
        <v>48.252600000000001</v>
      </c>
      <c r="G29" s="137">
        <f t="shared" si="6"/>
        <v>62.55</v>
      </c>
      <c r="H29" s="138">
        <f t="shared" si="8"/>
        <v>6899.8904999999995</v>
      </c>
      <c r="I29" s="251">
        <f>CPU!J115</f>
        <v>48.252600000000001</v>
      </c>
      <c r="J29" s="40">
        <v>0.29630000000000001</v>
      </c>
      <c r="K29" s="37"/>
      <c r="L29" s="246"/>
      <c r="M29" s="37"/>
      <c r="N29" s="37"/>
    </row>
    <row r="30" spans="1:14" s="247" customFormat="1" ht="16.5" customHeight="1" x14ac:dyDescent="0.2">
      <c r="A30" s="28" t="s">
        <v>312</v>
      </c>
      <c r="B30" s="249" t="s">
        <v>15</v>
      </c>
      <c r="C30" s="36" t="s">
        <v>418</v>
      </c>
      <c r="D30" s="32" t="s">
        <v>25</v>
      </c>
      <c r="E30" s="29">
        <f>'MEM. CÁLCULO'!D29</f>
        <v>110.31</v>
      </c>
      <c r="F30" s="299">
        <f t="shared" si="7"/>
        <v>162.9966</v>
      </c>
      <c r="G30" s="137">
        <v>211.3</v>
      </c>
      <c r="H30" s="138">
        <f t="shared" si="8"/>
        <v>23308.503000000001</v>
      </c>
      <c r="I30" s="251">
        <f>CPU!J141</f>
        <v>162.9966</v>
      </c>
      <c r="J30" s="40">
        <v>0.29630000000000001</v>
      </c>
      <c r="K30" s="37"/>
      <c r="L30" s="246"/>
      <c r="M30" s="37"/>
      <c r="N30" s="37"/>
    </row>
    <row r="31" spans="1:14" s="247" customFormat="1" ht="36" x14ac:dyDescent="0.2">
      <c r="A31" s="28" t="s">
        <v>315</v>
      </c>
      <c r="B31" s="249" t="s">
        <v>52</v>
      </c>
      <c r="C31" s="250" t="s">
        <v>53</v>
      </c>
      <c r="D31" s="32" t="s">
        <v>54</v>
      </c>
      <c r="E31" s="29">
        <f>'MEM. CÁLCULO'!D30</f>
        <v>2</v>
      </c>
      <c r="F31" s="299">
        <f>I31</f>
        <v>451.35</v>
      </c>
      <c r="G31" s="137">
        <f t="shared" si="6"/>
        <v>585.09</v>
      </c>
      <c r="H31" s="138">
        <f t="shared" si="8"/>
        <v>1170.18</v>
      </c>
      <c r="I31" s="251">
        <v>451.35</v>
      </c>
      <c r="J31" s="40">
        <v>0.29630000000000001</v>
      </c>
      <c r="K31" s="37"/>
      <c r="L31" s="246"/>
      <c r="M31" s="37"/>
      <c r="N31" s="37"/>
    </row>
    <row r="32" spans="1:14" s="247" customFormat="1" ht="12" customHeight="1" x14ac:dyDescent="0.2">
      <c r="A32" s="28"/>
      <c r="B32" s="28"/>
      <c r="C32" s="224" t="s">
        <v>20</v>
      </c>
      <c r="D32" s="29"/>
      <c r="E32" s="29"/>
      <c r="F32" s="29"/>
      <c r="G32" s="137"/>
      <c r="H32" s="86">
        <f>SUM(H25:H31)</f>
        <v>55623.795600000005</v>
      </c>
      <c r="I32" s="245"/>
      <c r="J32" s="40"/>
      <c r="K32" s="37"/>
      <c r="L32" s="246"/>
      <c r="M32" s="37"/>
      <c r="N32" s="37"/>
    </row>
    <row r="33" spans="1:14" s="247" customFormat="1" ht="12" customHeight="1" x14ac:dyDescent="0.2">
      <c r="A33" s="348">
        <v>4</v>
      </c>
      <c r="B33" s="350"/>
      <c r="C33" s="223" t="s">
        <v>55</v>
      </c>
      <c r="D33" s="29"/>
      <c r="E33" s="29"/>
      <c r="F33" s="29"/>
      <c r="G33" s="137"/>
      <c r="H33" s="28"/>
      <c r="I33" s="37"/>
      <c r="J33" s="40"/>
      <c r="K33" s="37"/>
      <c r="L33" s="246"/>
      <c r="M33" s="37"/>
      <c r="N33" s="37"/>
    </row>
    <row r="34" spans="1:14" s="247" customFormat="1" ht="24" x14ac:dyDescent="0.2">
      <c r="A34" s="28" t="s">
        <v>56</v>
      </c>
      <c r="B34" s="249" t="s">
        <v>43</v>
      </c>
      <c r="C34" s="250" t="s">
        <v>44</v>
      </c>
      <c r="D34" s="32" t="s">
        <v>25</v>
      </c>
      <c r="E34" s="29">
        <f>'MEM. CÁLCULO'!D33</f>
        <v>19.899999999999999</v>
      </c>
      <c r="F34" s="299">
        <f>I34</f>
        <v>59.26</v>
      </c>
      <c r="G34" s="137">
        <f t="shared" ref="G34:G41" si="9">ROUND(I34+(I34*J34),2)</f>
        <v>76.819999999999993</v>
      </c>
      <c r="H34" s="138">
        <f>E34*G34</f>
        <v>1528.7179999999998</v>
      </c>
      <c r="I34" s="251">
        <v>59.26</v>
      </c>
      <c r="J34" s="40">
        <v>0.29630000000000001</v>
      </c>
      <c r="K34" s="37"/>
      <c r="L34" s="246"/>
      <c r="M34" s="37"/>
      <c r="N34" s="37"/>
    </row>
    <row r="35" spans="1:14" s="247" customFormat="1" ht="24" x14ac:dyDescent="0.2">
      <c r="A35" s="28" t="s">
        <v>57</v>
      </c>
      <c r="B35" s="258" t="s">
        <v>58</v>
      </c>
      <c r="C35" s="259" t="s">
        <v>59</v>
      </c>
      <c r="D35" s="32" t="s">
        <v>34</v>
      </c>
      <c r="E35" s="29">
        <f>'MEM. CÁLCULO'!D34</f>
        <v>75.400000000000006</v>
      </c>
      <c r="F35" s="299">
        <f t="shared" ref="F35:F41" si="10">I35</f>
        <v>140.80000000000001</v>
      </c>
      <c r="G35" s="137">
        <f t="shared" si="9"/>
        <v>182.52</v>
      </c>
      <c r="H35" s="138">
        <f t="shared" ref="H35:H41" si="11">E35*G35</f>
        <v>13762.008000000002</v>
      </c>
      <c r="I35" s="251">
        <v>140.80000000000001</v>
      </c>
      <c r="J35" s="40">
        <v>0.29630000000000001</v>
      </c>
      <c r="K35" s="37"/>
      <c r="L35" s="246"/>
      <c r="M35" s="37"/>
      <c r="N35" s="37"/>
    </row>
    <row r="36" spans="1:14" s="247" customFormat="1" ht="24" x14ac:dyDescent="0.2">
      <c r="A36" s="28" t="s">
        <v>60</v>
      </c>
      <c r="B36" s="249" t="s">
        <v>226</v>
      </c>
      <c r="C36" s="259" t="s">
        <v>227</v>
      </c>
      <c r="D36" s="32" t="s">
        <v>25</v>
      </c>
      <c r="E36" s="29">
        <f>'MEM. CÁLCULO'!D35</f>
        <v>1.28</v>
      </c>
      <c r="F36" s="299">
        <f t="shared" si="10"/>
        <v>297.38</v>
      </c>
      <c r="G36" s="137">
        <f t="shared" si="9"/>
        <v>385.49</v>
      </c>
      <c r="H36" s="138">
        <f t="shared" si="11"/>
        <v>493.42720000000003</v>
      </c>
      <c r="I36" s="251">
        <v>297.38</v>
      </c>
      <c r="J36" s="40">
        <v>0.29630000000000001</v>
      </c>
      <c r="K36" s="37"/>
      <c r="L36" s="246"/>
      <c r="M36" s="37"/>
      <c r="N36" s="37"/>
    </row>
    <row r="37" spans="1:14" s="247" customFormat="1" ht="36" x14ac:dyDescent="0.2">
      <c r="A37" s="28" t="s">
        <v>61</v>
      </c>
      <c r="B37" s="258" t="s">
        <v>62</v>
      </c>
      <c r="C37" s="260" t="s">
        <v>63</v>
      </c>
      <c r="D37" s="261" t="s">
        <v>16</v>
      </c>
      <c r="E37" s="29">
        <f>'MEM. CÁLCULO'!D36</f>
        <v>116.8</v>
      </c>
      <c r="F37" s="299">
        <f t="shared" si="10"/>
        <v>90.88</v>
      </c>
      <c r="G37" s="137">
        <f t="shared" si="9"/>
        <v>117.81</v>
      </c>
      <c r="H37" s="138">
        <f t="shared" si="11"/>
        <v>13760.208000000001</v>
      </c>
      <c r="I37" s="251">
        <v>90.88</v>
      </c>
      <c r="J37" s="40">
        <v>0.29630000000000001</v>
      </c>
      <c r="K37" s="37"/>
      <c r="L37" s="246"/>
      <c r="M37" s="37"/>
      <c r="N37" s="37"/>
    </row>
    <row r="38" spans="1:14" s="247" customFormat="1" ht="36" x14ac:dyDescent="0.2">
      <c r="A38" s="28" t="s">
        <v>64</v>
      </c>
      <c r="B38" s="249" t="s">
        <v>65</v>
      </c>
      <c r="C38" s="262" t="s">
        <v>66</v>
      </c>
      <c r="D38" s="32" t="s">
        <v>16</v>
      </c>
      <c r="E38" s="29">
        <f>'MEM. CÁLCULO'!D37</f>
        <v>58</v>
      </c>
      <c r="F38" s="299">
        <f t="shared" si="10"/>
        <v>5.44</v>
      </c>
      <c r="G38" s="137">
        <f t="shared" si="9"/>
        <v>7.05</v>
      </c>
      <c r="H38" s="138">
        <f t="shared" si="11"/>
        <v>408.9</v>
      </c>
      <c r="I38" s="251">
        <v>5.44</v>
      </c>
      <c r="J38" s="40">
        <v>0.29630000000000001</v>
      </c>
      <c r="K38" s="37"/>
      <c r="L38" s="246"/>
      <c r="M38" s="37"/>
      <c r="N38" s="37"/>
    </row>
    <row r="39" spans="1:14" s="247" customFormat="1" ht="36" x14ac:dyDescent="0.2">
      <c r="A39" s="28" t="s">
        <v>67</v>
      </c>
      <c r="B39" s="249" t="s">
        <v>68</v>
      </c>
      <c r="C39" s="259" t="s">
        <v>69</v>
      </c>
      <c r="D39" s="32" t="s">
        <v>16</v>
      </c>
      <c r="E39" s="29">
        <f>'MEM. CÁLCULO'!D38</f>
        <v>58</v>
      </c>
      <c r="F39" s="299">
        <f>I39</f>
        <v>33.700000000000003</v>
      </c>
      <c r="G39" s="137">
        <f t="shared" si="9"/>
        <v>43.69</v>
      </c>
      <c r="H39" s="138">
        <f t="shared" si="11"/>
        <v>2534.02</v>
      </c>
      <c r="I39" s="251">
        <v>33.700000000000003</v>
      </c>
      <c r="J39" s="40">
        <v>0.29630000000000001</v>
      </c>
      <c r="K39" s="37"/>
      <c r="L39" s="246"/>
      <c r="M39" s="37"/>
      <c r="N39" s="37"/>
    </row>
    <row r="40" spans="1:14" s="247" customFormat="1" ht="24" x14ac:dyDescent="0.2">
      <c r="A40" s="28" t="s">
        <v>70</v>
      </c>
      <c r="B40" s="249" t="s">
        <v>71</v>
      </c>
      <c r="C40" s="259" t="s">
        <v>72</v>
      </c>
      <c r="D40" s="32" t="s">
        <v>16</v>
      </c>
      <c r="E40" s="29">
        <f>'MEM. CÁLCULO'!D39</f>
        <v>58</v>
      </c>
      <c r="F40" s="299">
        <f t="shared" si="10"/>
        <v>12.34</v>
      </c>
      <c r="G40" s="137">
        <f t="shared" si="9"/>
        <v>16</v>
      </c>
      <c r="H40" s="138">
        <f t="shared" si="11"/>
        <v>928</v>
      </c>
      <c r="I40" s="252">
        <v>12.34</v>
      </c>
      <c r="J40" s="40">
        <v>0.29630000000000001</v>
      </c>
      <c r="K40" s="37"/>
      <c r="L40" s="246"/>
      <c r="M40" s="37"/>
      <c r="N40" s="37"/>
    </row>
    <row r="41" spans="1:14" s="247" customFormat="1" ht="48" x14ac:dyDescent="0.2">
      <c r="A41" s="28" t="s">
        <v>73</v>
      </c>
      <c r="B41" s="249" t="s">
        <v>74</v>
      </c>
      <c r="C41" s="263" t="s">
        <v>75</v>
      </c>
      <c r="D41" s="249" t="s">
        <v>16</v>
      </c>
      <c r="E41" s="29">
        <f>'MEM. CÁLCULO'!D40</f>
        <v>730</v>
      </c>
      <c r="F41" s="299">
        <f t="shared" si="10"/>
        <v>173.95</v>
      </c>
      <c r="G41" s="137">
        <f t="shared" si="9"/>
        <v>225.49</v>
      </c>
      <c r="H41" s="138">
        <f t="shared" si="11"/>
        <v>164607.70000000001</v>
      </c>
      <c r="I41" s="251">
        <v>173.95</v>
      </c>
      <c r="J41" s="40">
        <v>0.29630000000000001</v>
      </c>
      <c r="K41" s="37"/>
      <c r="L41" s="246"/>
      <c r="M41" s="37"/>
      <c r="N41" s="37"/>
    </row>
    <row r="42" spans="1:14" s="247" customFormat="1" ht="12" customHeight="1" x14ac:dyDescent="0.2">
      <c r="A42" s="28"/>
      <c r="B42" s="134"/>
      <c r="C42" s="139" t="s">
        <v>20</v>
      </c>
      <c r="D42" s="136"/>
      <c r="E42" s="53"/>
      <c r="F42" s="53"/>
      <c r="G42" s="137"/>
      <c r="H42" s="86">
        <f>SUM(H34:H41)</f>
        <v>198022.98120000001</v>
      </c>
      <c r="I42" s="37"/>
      <c r="J42" s="40"/>
      <c r="K42" s="37"/>
      <c r="L42" s="246"/>
      <c r="M42" s="37"/>
      <c r="N42" s="37"/>
    </row>
    <row r="43" spans="1:14" s="247" customFormat="1" ht="12" customHeight="1" x14ac:dyDescent="0.2">
      <c r="A43" s="348">
        <v>5</v>
      </c>
      <c r="B43" s="134"/>
      <c r="C43" s="140" t="s">
        <v>76</v>
      </c>
      <c r="D43" s="136"/>
      <c r="E43" s="53"/>
      <c r="F43" s="53"/>
      <c r="G43" s="137"/>
      <c r="H43" s="86"/>
      <c r="I43" s="37"/>
      <c r="J43" s="40"/>
      <c r="K43" s="37"/>
      <c r="L43" s="246"/>
      <c r="M43" s="37"/>
      <c r="N43" s="37"/>
    </row>
    <row r="44" spans="1:14" s="247" customFormat="1" ht="36" x14ac:dyDescent="0.2">
      <c r="A44" s="264" t="s">
        <v>77</v>
      </c>
      <c r="B44" s="249" t="s">
        <v>15</v>
      </c>
      <c r="C44" s="250" t="s">
        <v>233</v>
      </c>
      <c r="D44" s="32" t="s">
        <v>54</v>
      </c>
      <c r="E44" s="53">
        <f>'MEM. CÁLCULO'!D43</f>
        <v>6</v>
      </c>
      <c r="F44" s="299">
        <f>I44</f>
        <v>1589.46658</v>
      </c>
      <c r="G44" s="137">
        <f t="shared" ref="G44:G55" si="12">ROUND(I44+(I44*J44),2)</f>
        <v>2060.4299999999998</v>
      </c>
      <c r="H44" s="138">
        <f>E44*G44</f>
        <v>12362.579999999998</v>
      </c>
      <c r="I44" s="251">
        <f>CPU!J170</f>
        <v>1589.46658</v>
      </c>
      <c r="J44" s="40">
        <v>0.29630000000000001</v>
      </c>
      <c r="K44" s="37"/>
      <c r="L44" s="246"/>
      <c r="M44" s="37"/>
      <c r="N44" s="37"/>
    </row>
    <row r="45" spans="1:14" s="247" customFormat="1" ht="24" x14ac:dyDescent="0.2">
      <c r="A45" s="264" t="s">
        <v>78</v>
      </c>
      <c r="B45" s="258" t="s">
        <v>454</v>
      </c>
      <c r="C45" s="250" t="s">
        <v>455</v>
      </c>
      <c r="D45" s="32" t="s">
        <v>54</v>
      </c>
      <c r="E45" s="53">
        <f>'MEM. CÁLCULO'!D44</f>
        <v>18</v>
      </c>
      <c r="F45" s="299">
        <f t="shared" ref="F45:F54" si="13">I45</f>
        <v>679.48</v>
      </c>
      <c r="G45" s="137">
        <f t="shared" si="12"/>
        <v>880.81</v>
      </c>
      <c r="H45" s="138">
        <f t="shared" ref="H45:H55" si="14">E45*G45</f>
        <v>15854.579999999998</v>
      </c>
      <c r="I45" s="251">
        <v>679.48</v>
      </c>
      <c r="J45" s="40">
        <v>0.29630000000000001</v>
      </c>
      <c r="K45" s="37"/>
      <c r="L45" s="246"/>
      <c r="M45" s="37"/>
      <c r="N45" s="37"/>
    </row>
    <row r="46" spans="1:14" s="247" customFormat="1" ht="36" x14ac:dyDescent="0.2">
      <c r="A46" s="264" t="s">
        <v>79</v>
      </c>
      <c r="B46" s="249" t="s">
        <v>15</v>
      </c>
      <c r="C46" s="250" t="s">
        <v>80</v>
      </c>
      <c r="D46" s="32" t="s">
        <v>54</v>
      </c>
      <c r="E46" s="53">
        <f>'MEM. CÁLCULO'!D45</f>
        <v>9</v>
      </c>
      <c r="F46" s="299">
        <f t="shared" si="13"/>
        <v>129.99004834000002</v>
      </c>
      <c r="G46" s="137">
        <f t="shared" si="12"/>
        <v>168.51</v>
      </c>
      <c r="H46" s="138">
        <f t="shared" si="14"/>
        <v>1516.59</v>
      </c>
      <c r="I46" s="251">
        <f>CPU!J212</f>
        <v>129.99004834000002</v>
      </c>
      <c r="J46" s="40">
        <v>0.29630000000000001</v>
      </c>
      <c r="K46" s="37"/>
      <c r="L46" s="246"/>
      <c r="M46" s="37"/>
      <c r="N46" s="37"/>
    </row>
    <row r="47" spans="1:14" s="247" customFormat="1" ht="24" x14ac:dyDescent="0.2">
      <c r="A47" s="264" t="s">
        <v>81</v>
      </c>
      <c r="B47" s="265" t="s">
        <v>83</v>
      </c>
      <c r="C47" s="250" t="s">
        <v>84</v>
      </c>
      <c r="D47" s="32" t="s">
        <v>34</v>
      </c>
      <c r="E47" s="53">
        <f>'MEM. CÁLCULO'!D46</f>
        <v>90</v>
      </c>
      <c r="F47" s="299">
        <f t="shared" si="13"/>
        <v>6.17</v>
      </c>
      <c r="G47" s="137">
        <f t="shared" si="12"/>
        <v>8</v>
      </c>
      <c r="H47" s="138">
        <f t="shared" si="14"/>
        <v>720</v>
      </c>
      <c r="I47" s="251">
        <v>6.17</v>
      </c>
      <c r="J47" s="40">
        <v>0.29630000000000001</v>
      </c>
      <c r="K47" s="37"/>
      <c r="L47" s="246"/>
      <c r="M47" s="37"/>
      <c r="N47" s="37"/>
    </row>
    <row r="48" spans="1:14" s="247" customFormat="1" ht="24" x14ac:dyDescent="0.2">
      <c r="A48" s="264" t="s">
        <v>82</v>
      </c>
      <c r="B48" s="265" t="s">
        <v>432</v>
      </c>
      <c r="C48" s="250" t="s">
        <v>433</v>
      </c>
      <c r="D48" s="32" t="s">
        <v>34</v>
      </c>
      <c r="E48" s="53">
        <f>'MEM. CÁLCULO'!D47</f>
        <v>588</v>
      </c>
      <c r="F48" s="299">
        <f t="shared" ref="F48:F49" si="15">I48</f>
        <v>3.42</v>
      </c>
      <c r="G48" s="137">
        <f t="shared" si="12"/>
        <v>4.43</v>
      </c>
      <c r="H48" s="138">
        <f t="shared" si="14"/>
        <v>2604.8399999999997</v>
      </c>
      <c r="I48" s="251">
        <v>3.42</v>
      </c>
      <c r="J48" s="40">
        <v>0.29630000000000001</v>
      </c>
      <c r="K48" s="37"/>
      <c r="L48" s="246"/>
      <c r="M48" s="37"/>
      <c r="N48" s="37"/>
    </row>
    <row r="49" spans="1:14" s="247" customFormat="1" ht="24" x14ac:dyDescent="0.2">
      <c r="A49" s="264" t="s">
        <v>85</v>
      </c>
      <c r="B49" s="265" t="s">
        <v>430</v>
      </c>
      <c r="C49" s="250" t="s">
        <v>431</v>
      </c>
      <c r="D49" s="32" t="s">
        <v>34</v>
      </c>
      <c r="E49" s="53">
        <f>'MEM. CÁLCULO'!D48</f>
        <v>155</v>
      </c>
      <c r="F49" s="299">
        <f t="shared" si="15"/>
        <v>9.4700000000000006</v>
      </c>
      <c r="G49" s="137">
        <f t="shared" si="12"/>
        <v>12.28</v>
      </c>
      <c r="H49" s="138">
        <f t="shared" si="14"/>
        <v>1903.3999999999999</v>
      </c>
      <c r="I49" s="251">
        <v>9.4700000000000006</v>
      </c>
      <c r="J49" s="40">
        <v>0.29630000000000001</v>
      </c>
      <c r="K49" s="37"/>
      <c r="L49" s="246"/>
      <c r="M49" s="37"/>
      <c r="N49" s="37"/>
    </row>
    <row r="50" spans="1:14" s="247" customFormat="1" ht="24" x14ac:dyDescent="0.2">
      <c r="A50" s="264" t="s">
        <v>86</v>
      </c>
      <c r="B50" s="249" t="s">
        <v>463</v>
      </c>
      <c r="C50" s="250" t="s">
        <v>464</v>
      </c>
      <c r="D50" s="32" t="s">
        <v>54</v>
      </c>
      <c r="E50" s="53">
        <f>'MEM. CÁLCULO'!D49</f>
        <v>1</v>
      </c>
      <c r="F50" s="299">
        <f t="shared" si="13"/>
        <v>51.83</v>
      </c>
      <c r="G50" s="137">
        <f t="shared" si="12"/>
        <v>67.19</v>
      </c>
      <c r="H50" s="138">
        <f t="shared" si="14"/>
        <v>67.19</v>
      </c>
      <c r="I50" s="251">
        <v>51.83</v>
      </c>
      <c r="J50" s="40">
        <v>0.29630000000000001</v>
      </c>
      <c r="K50" s="37"/>
      <c r="L50" s="246"/>
      <c r="M50" s="37"/>
      <c r="N50" s="37"/>
    </row>
    <row r="51" spans="1:14" s="247" customFormat="1" ht="24" x14ac:dyDescent="0.2">
      <c r="A51" s="264" t="s">
        <v>87</v>
      </c>
      <c r="B51" s="401" t="s">
        <v>446</v>
      </c>
      <c r="C51" s="400" t="s">
        <v>447</v>
      </c>
      <c r="D51" s="32" t="s">
        <v>54</v>
      </c>
      <c r="E51" s="53">
        <f>'MEM. CÁLCULO'!D50</f>
        <v>1</v>
      </c>
      <c r="F51" s="299">
        <f>I51</f>
        <v>13.44</v>
      </c>
      <c r="G51" s="137">
        <f t="shared" si="12"/>
        <v>17.420000000000002</v>
      </c>
      <c r="H51" s="138">
        <f t="shared" si="14"/>
        <v>17.420000000000002</v>
      </c>
      <c r="I51" s="253">
        <v>13.44</v>
      </c>
      <c r="J51" s="40">
        <v>0.29630000000000001</v>
      </c>
      <c r="K51" s="37"/>
      <c r="L51" s="246"/>
      <c r="M51" s="37"/>
      <c r="N51" s="37"/>
    </row>
    <row r="52" spans="1:14" s="247" customFormat="1" ht="24" x14ac:dyDescent="0.2">
      <c r="A52" s="264" t="s">
        <v>325</v>
      </c>
      <c r="B52" s="401" t="s">
        <v>445</v>
      </c>
      <c r="C52" s="400" t="s">
        <v>448</v>
      </c>
      <c r="D52" s="32" t="s">
        <v>54</v>
      </c>
      <c r="E52" s="53">
        <f>'MEM. CÁLCULO'!D51</f>
        <v>1</v>
      </c>
      <c r="F52" s="299">
        <f t="shared" si="13"/>
        <v>12.23</v>
      </c>
      <c r="G52" s="137">
        <f t="shared" si="12"/>
        <v>15.85</v>
      </c>
      <c r="H52" s="138">
        <f t="shared" si="14"/>
        <v>15.85</v>
      </c>
      <c r="I52" s="251">
        <v>12.23</v>
      </c>
      <c r="J52" s="40">
        <v>0.29630000000000001</v>
      </c>
      <c r="K52" s="37"/>
      <c r="L52" s="246"/>
      <c r="M52" s="37"/>
      <c r="N52" s="37"/>
    </row>
    <row r="53" spans="1:14" s="247" customFormat="1" ht="24" x14ac:dyDescent="0.2">
      <c r="A53" s="264" t="s">
        <v>428</v>
      </c>
      <c r="B53" s="399" t="s">
        <v>461</v>
      </c>
      <c r="C53" s="400" t="str">
        <f>'MEM. CÁLCULO'!B52</f>
        <v>INTERRUPTOR SIMPLES (1 MÓDULO), 10A/250V, INCLUINDO SUPORTE E PLACA -  FORNECIMENTO E INSTALAÇÃO. AF_12/2015</v>
      </c>
      <c r="D53" s="32" t="s">
        <v>54</v>
      </c>
      <c r="E53" s="53">
        <f>'MEM. CÁLCULO'!D52</f>
        <v>1</v>
      </c>
      <c r="F53" s="299">
        <f t="shared" si="13"/>
        <v>22.65</v>
      </c>
      <c r="G53" s="137">
        <f t="shared" si="12"/>
        <v>29.36</v>
      </c>
      <c r="H53" s="138">
        <f t="shared" si="14"/>
        <v>29.36</v>
      </c>
      <c r="I53" s="251">
        <v>22.65</v>
      </c>
      <c r="J53" s="40">
        <v>0.29630000000000001</v>
      </c>
      <c r="K53" s="37"/>
      <c r="L53" s="246"/>
      <c r="M53" s="37"/>
      <c r="N53" s="37"/>
    </row>
    <row r="54" spans="1:14" s="247" customFormat="1" ht="24" x14ac:dyDescent="0.2">
      <c r="A54" s="264" t="s">
        <v>429</v>
      </c>
      <c r="B54" s="401" t="s">
        <v>460</v>
      </c>
      <c r="C54" s="402" t="s">
        <v>415</v>
      </c>
      <c r="D54" s="32" t="s">
        <v>54</v>
      </c>
      <c r="E54" s="53">
        <f>'MEM. CÁLCULO'!D53</f>
        <v>1</v>
      </c>
      <c r="F54" s="299">
        <f t="shared" si="13"/>
        <v>29.77</v>
      </c>
      <c r="G54" s="137">
        <f t="shared" si="12"/>
        <v>38.590000000000003</v>
      </c>
      <c r="H54" s="138">
        <f t="shared" si="14"/>
        <v>38.590000000000003</v>
      </c>
      <c r="I54" s="251">
        <v>29.77</v>
      </c>
      <c r="J54" s="40">
        <v>0.29630000000000001</v>
      </c>
      <c r="K54" s="37"/>
      <c r="L54" s="246"/>
      <c r="M54" s="37"/>
      <c r="N54" s="37"/>
    </row>
    <row r="55" spans="1:14" s="247" customFormat="1" ht="36" x14ac:dyDescent="0.2">
      <c r="A55" s="264" t="s">
        <v>442</v>
      </c>
      <c r="B55" s="401" t="s">
        <v>459</v>
      </c>
      <c r="C55" s="402" t="s">
        <v>462</v>
      </c>
      <c r="D55" s="32" t="s">
        <v>54</v>
      </c>
      <c r="E55" s="53">
        <f>'MEM. CÁLCULO'!D54</f>
        <v>1</v>
      </c>
      <c r="F55" s="299">
        <f t="shared" ref="F55" si="16">I55</f>
        <v>1524.25</v>
      </c>
      <c r="G55" s="137">
        <f t="shared" si="12"/>
        <v>1975.89</v>
      </c>
      <c r="H55" s="138">
        <f t="shared" si="14"/>
        <v>1975.89</v>
      </c>
      <c r="I55" s="251">
        <v>1524.25</v>
      </c>
      <c r="J55" s="40">
        <v>0.29630000000000001</v>
      </c>
      <c r="K55" s="37"/>
      <c r="L55" s="246"/>
      <c r="M55" s="37"/>
      <c r="N55" s="37"/>
    </row>
    <row r="56" spans="1:14" s="247" customFormat="1" ht="12" customHeight="1" x14ac:dyDescent="0.2">
      <c r="A56" s="28"/>
      <c r="B56" s="401"/>
      <c r="C56" s="120" t="s">
        <v>40</v>
      </c>
      <c r="D56" s="136"/>
      <c r="E56" s="53"/>
      <c r="F56" s="53"/>
      <c r="G56" s="137"/>
      <c r="H56" s="86">
        <f>SUM(H44:H55)</f>
        <v>37106.289999999994</v>
      </c>
      <c r="I56" s="251"/>
      <c r="J56" s="38"/>
      <c r="K56" s="37"/>
      <c r="L56" s="246"/>
      <c r="M56" s="37"/>
      <c r="N56" s="37"/>
    </row>
    <row r="57" spans="1:14" s="247" customFormat="1" ht="13.5" customHeight="1" x14ac:dyDescent="0.2">
      <c r="A57" s="348">
        <v>6</v>
      </c>
      <c r="B57" s="134"/>
      <c r="C57" s="140" t="s">
        <v>281</v>
      </c>
      <c r="D57" s="136"/>
      <c r="E57" s="53"/>
      <c r="F57" s="53"/>
      <c r="G57" s="137"/>
      <c r="H57" s="86"/>
      <c r="I57" s="251"/>
      <c r="J57" s="38"/>
      <c r="K57" s="37"/>
      <c r="L57" s="246"/>
      <c r="M57" s="37"/>
      <c r="N57" s="37"/>
    </row>
    <row r="58" spans="1:14" s="247" customFormat="1" ht="24" x14ac:dyDescent="0.2">
      <c r="A58" s="264" t="s">
        <v>89</v>
      </c>
      <c r="B58" s="249" t="s">
        <v>283</v>
      </c>
      <c r="C58" s="250" t="s">
        <v>282</v>
      </c>
      <c r="D58" s="32" t="s">
        <v>54</v>
      </c>
      <c r="E58" s="53">
        <f>'MEM. CÁLCULO'!D57</f>
        <v>18</v>
      </c>
      <c r="F58" s="299">
        <f>I58</f>
        <v>55.15</v>
      </c>
      <c r="G58" s="137">
        <f t="shared" ref="G58:G66" si="17">ROUND(I58+(I58*J58),2)</f>
        <v>71.489999999999995</v>
      </c>
      <c r="H58" s="138">
        <f>E58*G58</f>
        <v>1286.82</v>
      </c>
      <c r="I58" s="251">
        <v>55.15</v>
      </c>
      <c r="J58" s="40">
        <v>0.29630000000000001</v>
      </c>
      <c r="K58" s="37"/>
      <c r="L58" s="246"/>
      <c r="M58" s="37"/>
      <c r="N58" s="37"/>
    </row>
    <row r="59" spans="1:14" s="247" customFormat="1" ht="24" x14ac:dyDescent="0.2">
      <c r="A59" s="264" t="s">
        <v>91</v>
      </c>
      <c r="B59" s="249" t="s">
        <v>15</v>
      </c>
      <c r="C59" s="250" t="s">
        <v>292</v>
      </c>
      <c r="D59" s="32" t="s">
        <v>34</v>
      </c>
      <c r="E59" s="53">
        <f>'MEM. CÁLCULO'!D58</f>
        <v>36</v>
      </c>
      <c r="F59" s="299">
        <f t="shared" ref="F59:F66" si="18">I59</f>
        <v>34.448126000000002</v>
      </c>
      <c r="G59" s="137">
        <f t="shared" si="17"/>
        <v>44.66</v>
      </c>
      <c r="H59" s="138">
        <f t="shared" ref="H59:H66" si="19">E59*G59</f>
        <v>1607.7599999999998</v>
      </c>
      <c r="I59" s="251">
        <f>'CPU '!J89</f>
        <v>34.448126000000002</v>
      </c>
      <c r="J59" s="40">
        <v>0.29630000000000001</v>
      </c>
      <c r="K59" s="37"/>
      <c r="L59" s="246"/>
      <c r="M59" s="37"/>
      <c r="N59" s="37"/>
    </row>
    <row r="60" spans="1:14" s="247" customFormat="1" ht="24" x14ac:dyDescent="0.2">
      <c r="A60" s="264" t="s">
        <v>293</v>
      </c>
      <c r="B60" s="249" t="s">
        <v>15</v>
      </c>
      <c r="C60" s="250" t="s">
        <v>288</v>
      </c>
      <c r="D60" s="32" t="s">
        <v>54</v>
      </c>
      <c r="E60" s="53">
        <f>'MEM. CÁLCULO'!D59</f>
        <v>12</v>
      </c>
      <c r="F60" s="299">
        <f t="shared" si="18"/>
        <v>113.37434110000001</v>
      </c>
      <c r="G60" s="137">
        <v>146.96</v>
      </c>
      <c r="H60" s="138">
        <f t="shared" si="19"/>
        <v>1763.52</v>
      </c>
      <c r="I60" s="251">
        <f>'CPU '!J117</f>
        <v>113.37434110000001</v>
      </c>
      <c r="J60" s="40">
        <v>0.29630000000000001</v>
      </c>
      <c r="K60" s="37"/>
      <c r="L60" s="246"/>
      <c r="M60" s="37"/>
      <c r="N60" s="37"/>
    </row>
    <row r="61" spans="1:14" s="247" customFormat="1" ht="24" x14ac:dyDescent="0.2">
      <c r="A61" s="264" t="s">
        <v>294</v>
      </c>
      <c r="B61" s="249" t="s">
        <v>285</v>
      </c>
      <c r="C61" s="250" t="s">
        <v>286</v>
      </c>
      <c r="D61" s="32" t="s">
        <v>34</v>
      </c>
      <c r="E61" s="53">
        <f>'MEM. CÁLCULO'!D60</f>
        <v>65</v>
      </c>
      <c r="F61" s="299">
        <f t="shared" si="18"/>
        <v>54.14</v>
      </c>
      <c r="G61" s="137">
        <f t="shared" si="17"/>
        <v>70.180000000000007</v>
      </c>
      <c r="H61" s="138">
        <f t="shared" si="19"/>
        <v>4561.7000000000007</v>
      </c>
      <c r="I61" s="251">
        <v>54.14</v>
      </c>
      <c r="J61" s="40">
        <v>0.29630000000000001</v>
      </c>
      <c r="K61" s="37"/>
      <c r="L61" s="246"/>
      <c r="M61" s="37"/>
      <c r="N61" s="37"/>
    </row>
    <row r="62" spans="1:14" s="247" customFormat="1" ht="24" x14ac:dyDescent="0.2">
      <c r="A62" s="264" t="s">
        <v>295</v>
      </c>
      <c r="B62" s="249" t="s">
        <v>284</v>
      </c>
      <c r="C62" s="250" t="s">
        <v>287</v>
      </c>
      <c r="D62" s="32" t="s">
        <v>34</v>
      </c>
      <c r="E62" s="53">
        <f>'MEM. CÁLCULO'!D61</f>
        <v>178.5</v>
      </c>
      <c r="F62" s="299">
        <f t="shared" si="18"/>
        <v>70.48</v>
      </c>
      <c r="G62" s="137">
        <f t="shared" si="17"/>
        <v>91.36</v>
      </c>
      <c r="H62" s="138">
        <f t="shared" si="19"/>
        <v>16307.76</v>
      </c>
      <c r="I62" s="251">
        <v>70.48</v>
      </c>
      <c r="J62" s="40">
        <v>0.29630000000000001</v>
      </c>
      <c r="K62" s="37"/>
      <c r="L62" s="246"/>
      <c r="M62" s="37"/>
      <c r="N62" s="37"/>
    </row>
    <row r="63" spans="1:14" s="247" customFormat="1" ht="31.5" customHeight="1" x14ac:dyDescent="0.2">
      <c r="A63" s="264" t="s">
        <v>296</v>
      </c>
      <c r="B63" s="249" t="s">
        <v>15</v>
      </c>
      <c r="C63" s="250" t="s">
        <v>289</v>
      </c>
      <c r="D63" s="32" t="s">
        <v>54</v>
      </c>
      <c r="E63" s="53">
        <f>'MEM. CÁLCULO'!D62</f>
        <v>30</v>
      </c>
      <c r="F63" s="299">
        <f t="shared" si="18"/>
        <v>8.3282720000000001</v>
      </c>
      <c r="G63" s="137">
        <f t="shared" si="17"/>
        <v>10.8</v>
      </c>
      <c r="H63" s="138">
        <f t="shared" si="19"/>
        <v>324</v>
      </c>
      <c r="I63" s="253">
        <f>'CPU '!J146</f>
        <v>8.3282720000000001</v>
      </c>
      <c r="J63" s="40">
        <v>0.29630000000000001</v>
      </c>
      <c r="K63" s="37"/>
      <c r="L63" s="246"/>
      <c r="M63" s="37"/>
      <c r="N63" s="37"/>
    </row>
    <row r="64" spans="1:14" s="247" customFormat="1" ht="36" x14ac:dyDescent="0.2">
      <c r="A64" s="264" t="s">
        <v>297</v>
      </c>
      <c r="B64" s="249" t="s">
        <v>15</v>
      </c>
      <c r="C64" s="250" t="s">
        <v>290</v>
      </c>
      <c r="D64" s="32" t="s">
        <v>54</v>
      </c>
      <c r="E64" s="53">
        <f>'MEM. CÁLCULO'!D63</f>
        <v>30</v>
      </c>
      <c r="F64" s="299">
        <f t="shared" si="18"/>
        <v>79.080755999999994</v>
      </c>
      <c r="G64" s="137">
        <f t="shared" si="17"/>
        <v>102.51</v>
      </c>
      <c r="H64" s="138">
        <f t="shared" si="19"/>
        <v>3075.3</v>
      </c>
      <c r="I64" s="253">
        <f>'CPU '!J175</f>
        <v>79.080755999999994</v>
      </c>
      <c r="J64" s="40">
        <v>0.29630000000000001</v>
      </c>
      <c r="K64" s="37"/>
      <c r="L64" s="246"/>
      <c r="M64" s="37"/>
      <c r="N64" s="37"/>
    </row>
    <row r="65" spans="1:14" s="247" customFormat="1" ht="24" x14ac:dyDescent="0.2">
      <c r="A65" s="264" t="s">
        <v>298</v>
      </c>
      <c r="B65" s="249" t="s">
        <v>15</v>
      </c>
      <c r="C65" s="250" t="s">
        <v>291</v>
      </c>
      <c r="D65" s="32" t="s">
        <v>54</v>
      </c>
      <c r="E65" s="53">
        <f>'MEM. CÁLCULO'!D64</f>
        <v>28</v>
      </c>
      <c r="F65" s="299">
        <f>I65</f>
        <v>50.573089000000003</v>
      </c>
      <c r="G65" s="137">
        <v>65.55</v>
      </c>
      <c r="H65" s="138">
        <f t="shared" si="19"/>
        <v>1835.3999999999999</v>
      </c>
      <c r="I65" s="253">
        <f>'CPU '!J201</f>
        <v>50.573089000000003</v>
      </c>
      <c r="J65" s="40">
        <v>0.29630000000000001</v>
      </c>
      <c r="K65" s="37"/>
      <c r="L65" s="246"/>
      <c r="M65" s="37"/>
      <c r="N65" s="37"/>
    </row>
    <row r="66" spans="1:14" s="247" customFormat="1" ht="24" x14ac:dyDescent="0.2">
      <c r="A66" s="264" t="s">
        <v>321</v>
      </c>
      <c r="B66" s="249" t="s">
        <v>322</v>
      </c>
      <c r="C66" s="403" t="s">
        <v>456</v>
      </c>
      <c r="D66" s="32" t="s">
        <v>54</v>
      </c>
      <c r="E66" s="53">
        <f>'MEM. CÁLCULO'!D65</f>
        <v>12</v>
      </c>
      <c r="F66" s="299">
        <f t="shared" si="18"/>
        <v>27.89</v>
      </c>
      <c r="G66" s="137">
        <f t="shared" si="17"/>
        <v>36.15</v>
      </c>
      <c r="H66" s="138">
        <f t="shared" si="19"/>
        <v>433.79999999999995</v>
      </c>
      <c r="I66" s="137">
        <v>27.89</v>
      </c>
      <c r="J66" s="40">
        <v>0.29630000000000001</v>
      </c>
      <c r="K66" s="37"/>
      <c r="L66" s="246"/>
      <c r="M66" s="37"/>
      <c r="N66" s="37"/>
    </row>
    <row r="67" spans="1:14" s="247" customFormat="1" ht="12" customHeight="1" x14ac:dyDescent="0.2">
      <c r="A67" s="28"/>
      <c r="B67" s="134"/>
      <c r="C67" s="120" t="s">
        <v>40</v>
      </c>
      <c r="D67" s="136"/>
      <c r="E67" s="53"/>
      <c r="F67" s="53"/>
      <c r="G67" s="137"/>
      <c r="H67" s="86">
        <f>SUM(H58:H66)</f>
        <v>31196.06</v>
      </c>
      <c r="I67" s="37"/>
      <c r="J67" s="38"/>
      <c r="K67" s="37"/>
      <c r="L67" s="246"/>
      <c r="M67" s="37"/>
      <c r="N67" s="37"/>
    </row>
    <row r="68" spans="1:14" s="247" customFormat="1" ht="12" customHeight="1" x14ac:dyDescent="0.2">
      <c r="A68" s="348">
        <v>7</v>
      </c>
      <c r="B68" s="134"/>
      <c r="C68" s="140" t="s">
        <v>88</v>
      </c>
      <c r="D68" s="136"/>
      <c r="E68" s="53"/>
      <c r="F68" s="53"/>
      <c r="G68" s="137"/>
      <c r="H68" s="86"/>
      <c r="I68" s="37"/>
      <c r="J68" s="38"/>
      <c r="K68" s="37"/>
      <c r="L68" s="246"/>
      <c r="M68" s="37"/>
      <c r="N68" s="37"/>
    </row>
    <row r="69" spans="1:14" s="247" customFormat="1" x14ac:dyDescent="0.2">
      <c r="A69" s="266" t="s">
        <v>94</v>
      </c>
      <c r="B69" s="249" t="s">
        <v>15</v>
      </c>
      <c r="C69" s="250" t="s">
        <v>90</v>
      </c>
      <c r="D69" s="32" t="s">
        <v>54</v>
      </c>
      <c r="E69" s="53">
        <v>2</v>
      </c>
      <c r="F69" s="299">
        <f>I69</f>
        <v>1573.48</v>
      </c>
      <c r="G69" s="137">
        <f t="shared" ref="G69:G70" si="20">ROUND(I69+(I69*J69),2)</f>
        <v>2039.7</v>
      </c>
      <c r="H69" s="138">
        <f>E69*G69</f>
        <v>4079.4</v>
      </c>
      <c r="I69" s="251">
        <f>'CPU '!J229</f>
        <v>1573.48</v>
      </c>
      <c r="J69" s="40">
        <v>0.29630000000000001</v>
      </c>
      <c r="K69" s="37"/>
      <c r="L69" s="246"/>
      <c r="M69" s="37"/>
      <c r="N69" s="37"/>
    </row>
    <row r="70" spans="1:14" s="247" customFormat="1" x14ac:dyDescent="0.2">
      <c r="A70" s="266" t="s">
        <v>305</v>
      </c>
      <c r="B70" s="249" t="s">
        <v>15</v>
      </c>
      <c r="C70" s="250" t="s">
        <v>92</v>
      </c>
      <c r="D70" s="32" t="s">
        <v>54</v>
      </c>
      <c r="E70" s="53">
        <v>2</v>
      </c>
      <c r="F70" s="299">
        <f>I70</f>
        <v>189.84</v>
      </c>
      <c r="G70" s="137">
        <f t="shared" si="20"/>
        <v>246.09</v>
      </c>
      <c r="H70" s="138">
        <f>E70*G70</f>
        <v>492.18</v>
      </c>
      <c r="I70" s="253">
        <f>'CPU '!J256</f>
        <v>189.84</v>
      </c>
      <c r="J70" s="40">
        <v>0.29630000000000001</v>
      </c>
      <c r="K70" s="37"/>
      <c r="L70" s="246"/>
      <c r="M70" s="37"/>
      <c r="N70" s="37"/>
    </row>
    <row r="71" spans="1:14" s="247" customFormat="1" ht="12" customHeight="1" x14ac:dyDescent="0.2">
      <c r="A71" s="28"/>
      <c r="B71" s="134"/>
      <c r="C71" s="120" t="s">
        <v>40</v>
      </c>
      <c r="D71" s="136"/>
      <c r="E71" s="53"/>
      <c r="F71" s="53"/>
      <c r="G71" s="137"/>
      <c r="H71" s="86">
        <f>SUM(H69:H70)</f>
        <v>4571.58</v>
      </c>
      <c r="I71" s="281"/>
      <c r="J71" s="38"/>
      <c r="K71" s="37"/>
      <c r="L71" s="246"/>
      <c r="M71" s="37"/>
      <c r="N71" s="37"/>
    </row>
    <row r="72" spans="1:14" s="247" customFormat="1" ht="12" customHeight="1" x14ac:dyDescent="0.2">
      <c r="A72" s="348">
        <v>8</v>
      </c>
      <c r="B72" s="32"/>
      <c r="C72" s="210" t="s">
        <v>93</v>
      </c>
      <c r="D72" s="29"/>
      <c r="E72" s="29"/>
      <c r="F72" s="29"/>
      <c r="G72" s="137"/>
      <c r="H72" s="29"/>
      <c r="I72" s="37"/>
      <c r="J72" s="38"/>
      <c r="K72" s="37"/>
      <c r="L72" s="246"/>
      <c r="M72" s="37"/>
      <c r="N72" s="37"/>
    </row>
    <row r="73" spans="1:14" s="247" customFormat="1" ht="12" customHeight="1" x14ac:dyDescent="0.2">
      <c r="A73" s="28" t="s">
        <v>306</v>
      </c>
      <c r="B73" s="32" t="s">
        <v>95</v>
      </c>
      <c r="C73" s="206" t="s">
        <v>96</v>
      </c>
      <c r="D73" s="29" t="s">
        <v>97</v>
      </c>
      <c r="E73" s="29">
        <f>'MEM. CÁLCULO'!D72</f>
        <v>1</v>
      </c>
      <c r="F73" s="29">
        <f>'CPA '!I21</f>
        <v>13449.619999999999</v>
      </c>
      <c r="G73" s="137">
        <f>'CPA '!K28</f>
        <v>17434.742405999998</v>
      </c>
      <c r="H73" s="138">
        <f t="shared" ref="H73" si="21">TRUNC(G73*E73,2)</f>
        <v>17434.740000000002</v>
      </c>
      <c r="I73" s="37"/>
      <c r="J73" s="38"/>
      <c r="K73" s="37"/>
      <c r="L73" s="246"/>
      <c r="M73" s="37"/>
      <c r="N73" s="37"/>
    </row>
    <row r="74" spans="1:14" s="247" customFormat="1" ht="12" customHeight="1" x14ac:dyDescent="0.2">
      <c r="A74" s="28"/>
      <c r="B74" s="32"/>
      <c r="C74" s="120" t="s">
        <v>40</v>
      </c>
      <c r="D74" s="29"/>
      <c r="E74" s="29"/>
      <c r="F74" s="29"/>
      <c r="G74" s="29"/>
      <c r="H74" s="86">
        <f>H73</f>
        <v>17434.740000000002</v>
      </c>
      <c r="I74" s="245">
        <f>H76-H74</f>
        <v>379185.53860000003</v>
      </c>
      <c r="J74" s="38">
        <v>0.05</v>
      </c>
      <c r="K74" s="245">
        <f>I74*J74</f>
        <v>18959.276930000004</v>
      </c>
      <c r="L74" s="246"/>
      <c r="M74" s="37"/>
      <c r="N74" s="37"/>
    </row>
    <row r="75" spans="1:14" ht="12.75" customHeight="1" x14ac:dyDescent="0.2">
      <c r="A75" s="28"/>
      <c r="B75" s="32"/>
      <c r="C75" s="206"/>
      <c r="D75" s="29"/>
      <c r="E75" s="29"/>
      <c r="F75" s="29"/>
      <c r="G75" s="29"/>
      <c r="H75" s="29"/>
      <c r="I75" s="268"/>
      <c r="J75" s="15"/>
      <c r="K75" s="268"/>
      <c r="L75" s="269"/>
      <c r="M75" s="268"/>
      <c r="N75" s="268"/>
    </row>
    <row r="76" spans="1:14" ht="12.75" customHeight="1" x14ac:dyDescent="0.2">
      <c r="A76" s="28"/>
      <c r="B76" s="28"/>
      <c r="C76" s="224" t="s">
        <v>98</v>
      </c>
      <c r="D76" s="29"/>
      <c r="E76" s="29"/>
      <c r="F76" s="29"/>
      <c r="G76" s="29"/>
      <c r="H76" s="397">
        <f>H12+H32+H42+H74+H23+H71+H56+H67</f>
        <v>396620.27860000002</v>
      </c>
      <c r="I76" s="268"/>
      <c r="J76" s="15"/>
      <c r="K76" s="268"/>
      <c r="L76" s="269"/>
      <c r="M76" s="268"/>
      <c r="N76" s="268"/>
    </row>
    <row r="77" spans="1:14" ht="12.75" customHeight="1" x14ac:dyDescent="0.2">
      <c r="A77" s="346"/>
      <c r="B77" s="346"/>
      <c r="C77" s="31"/>
      <c r="D77" s="38"/>
      <c r="E77" s="38"/>
      <c r="F77" s="38"/>
      <c r="G77" s="38"/>
      <c r="H77" s="346"/>
      <c r="I77" s="268"/>
      <c r="J77" s="15"/>
      <c r="K77" s="268"/>
      <c r="L77" s="269"/>
      <c r="M77" s="268"/>
      <c r="N77" s="268"/>
    </row>
    <row r="78" spans="1:14" ht="12.75" customHeight="1" x14ac:dyDescent="0.2">
      <c r="A78" s="433" t="s">
        <v>307</v>
      </c>
      <c r="B78" s="433"/>
      <c r="C78" s="433"/>
      <c r="D78" s="38"/>
      <c r="E78" s="38"/>
      <c r="F78" s="38"/>
      <c r="G78" s="38"/>
      <c r="H78" s="398"/>
      <c r="I78" s="269"/>
      <c r="J78" s="15"/>
      <c r="K78" s="268"/>
      <c r="L78" s="269"/>
      <c r="M78" s="268"/>
      <c r="N78" s="268"/>
    </row>
    <row r="79" spans="1:14" ht="12.75" customHeight="1" x14ac:dyDescent="0.2">
      <c r="A79" s="270"/>
      <c r="B79" s="270"/>
      <c r="C79" s="240"/>
      <c r="D79" s="7"/>
      <c r="E79" s="7"/>
      <c r="F79" s="7"/>
      <c r="G79" s="7"/>
      <c r="H79" s="270"/>
      <c r="I79" s="268"/>
      <c r="J79" s="15" t="s">
        <v>99</v>
      </c>
      <c r="K79" s="271">
        <v>291500</v>
      </c>
      <c r="L79" s="272">
        <v>0.3</v>
      </c>
      <c r="M79" s="268"/>
      <c r="N79" s="268"/>
    </row>
    <row r="80" spans="1:14" ht="12.75" customHeight="1" x14ac:dyDescent="0.2">
      <c r="A80" s="270"/>
      <c r="B80" s="270"/>
      <c r="C80" s="339"/>
      <c r="D80" s="7"/>
      <c r="E80" s="7"/>
      <c r="F80" s="7"/>
      <c r="G80" s="7"/>
      <c r="H80" s="270"/>
      <c r="I80" s="268"/>
      <c r="J80" s="15"/>
      <c r="K80" s="271"/>
      <c r="L80" s="272"/>
      <c r="M80" s="268"/>
      <c r="N80" s="268"/>
    </row>
    <row r="81" spans="1:14" ht="12.75" customHeight="1" x14ac:dyDescent="0.2">
      <c r="A81" s="270"/>
      <c r="B81" s="270"/>
      <c r="C81" s="339"/>
      <c r="D81" s="7"/>
      <c r="E81" s="7"/>
      <c r="F81" s="7"/>
      <c r="G81" s="7"/>
      <c r="H81" s="270"/>
      <c r="I81" s="268"/>
      <c r="J81" s="15"/>
      <c r="K81" s="271"/>
      <c r="L81" s="272"/>
      <c r="M81" s="268"/>
      <c r="N81" s="268"/>
    </row>
    <row r="82" spans="1:14" ht="12.75" customHeight="1" x14ac:dyDescent="0.2">
      <c r="A82" s="270"/>
      <c r="B82" s="270"/>
      <c r="C82" s="47"/>
      <c r="D82" s="236"/>
      <c r="E82" s="239"/>
      <c r="F82" s="46"/>
      <c r="G82" s="46"/>
      <c r="H82" s="47"/>
      <c r="I82" s="268"/>
      <c r="J82" s="15" t="s">
        <v>100</v>
      </c>
      <c r="K82" s="268"/>
      <c r="L82" s="269">
        <f>(K79*L79)+K79</f>
        <v>378950</v>
      </c>
      <c r="M82" s="268"/>
      <c r="N82" s="268"/>
    </row>
    <row r="83" spans="1:14" ht="12.75" customHeight="1" x14ac:dyDescent="0.2">
      <c r="A83" s="270"/>
      <c r="B83" s="270"/>
      <c r="C83" s="236" t="s">
        <v>101</v>
      </c>
      <c r="D83" s="37"/>
      <c r="E83" s="414" t="s">
        <v>102</v>
      </c>
      <c r="F83" s="414"/>
      <c r="G83" s="414"/>
      <c r="H83" s="414"/>
      <c r="I83" s="268"/>
      <c r="J83" s="15"/>
      <c r="K83" s="268"/>
      <c r="L83" s="269"/>
      <c r="M83" s="268"/>
      <c r="N83" s="268"/>
    </row>
    <row r="84" spans="1:14" ht="12.75" customHeight="1" x14ac:dyDescent="0.2">
      <c r="A84" s="270"/>
      <c r="B84" s="270"/>
      <c r="C84" s="236" t="s">
        <v>103</v>
      </c>
      <c r="D84" s="37"/>
      <c r="E84" s="413" t="s">
        <v>104</v>
      </c>
      <c r="F84" s="413"/>
      <c r="G84" s="413"/>
      <c r="H84" s="413"/>
      <c r="I84" s="268"/>
      <c r="J84" s="15"/>
      <c r="K84" s="268"/>
      <c r="L84" s="269"/>
      <c r="M84" s="268"/>
      <c r="N84" s="268"/>
    </row>
    <row r="85" spans="1:14" ht="12.75" customHeight="1" x14ac:dyDescent="0.2">
      <c r="A85" s="270"/>
      <c r="B85" s="270"/>
      <c r="C85" s="37"/>
      <c r="D85" s="37"/>
      <c r="E85" s="37"/>
      <c r="F85" s="37"/>
      <c r="G85" s="37"/>
      <c r="H85" s="37"/>
      <c r="I85" s="268"/>
      <c r="J85" s="15"/>
      <c r="K85" s="268"/>
      <c r="L85" s="269"/>
      <c r="M85" s="268"/>
      <c r="N85" s="268"/>
    </row>
    <row r="86" spans="1:14" ht="12.75" customHeight="1" x14ac:dyDescent="0.2">
      <c r="A86" s="270"/>
      <c r="B86" s="270"/>
      <c r="C86" s="37"/>
      <c r="D86" s="37"/>
      <c r="E86" s="37"/>
      <c r="F86" s="37"/>
      <c r="G86" s="37"/>
      <c r="H86" s="37"/>
      <c r="I86" s="268"/>
      <c r="J86" s="15"/>
      <c r="K86" s="268"/>
      <c r="L86" s="269"/>
      <c r="M86" s="268"/>
      <c r="N86" s="268"/>
    </row>
    <row r="87" spans="1:14" ht="12.75" customHeight="1" x14ac:dyDescent="0.2">
      <c r="A87" s="270"/>
      <c r="B87" s="270"/>
      <c r="C87" s="37"/>
      <c r="D87" s="37"/>
      <c r="E87" s="37"/>
      <c r="F87" s="37"/>
      <c r="G87" s="37"/>
      <c r="H87" s="37"/>
      <c r="I87" s="268"/>
      <c r="J87" s="15"/>
      <c r="K87" s="268"/>
      <c r="L87" s="269"/>
      <c r="M87" s="268"/>
      <c r="N87" s="268"/>
    </row>
    <row r="88" spans="1:14" ht="12.75" customHeight="1" x14ac:dyDescent="0.2">
      <c r="A88" s="270"/>
      <c r="B88" s="270"/>
      <c r="C88" s="240"/>
      <c r="D88" s="15"/>
      <c r="E88" s="7"/>
      <c r="F88" s="7"/>
      <c r="G88" s="7"/>
      <c r="H88" s="15"/>
      <c r="I88" s="268"/>
      <c r="J88" s="15"/>
      <c r="K88" s="268"/>
      <c r="L88" s="269"/>
      <c r="M88" s="268"/>
      <c r="N88" s="268"/>
    </row>
    <row r="89" spans="1:14" ht="12.75" customHeight="1" x14ac:dyDescent="0.2">
      <c r="A89" s="270"/>
      <c r="B89" s="270"/>
      <c r="C89" s="240"/>
      <c r="D89" s="15"/>
      <c r="E89" s="7"/>
      <c r="F89" s="7"/>
      <c r="G89" s="7"/>
      <c r="H89" s="15"/>
      <c r="I89" s="268"/>
      <c r="J89" s="15"/>
      <c r="K89" s="268"/>
      <c r="L89" s="269"/>
      <c r="M89" s="268"/>
      <c r="N89" s="268"/>
    </row>
    <row r="90" spans="1:14" ht="12.75" customHeight="1" x14ac:dyDescent="0.2">
      <c r="A90" s="270"/>
      <c r="B90" s="270"/>
      <c r="C90" s="240"/>
      <c r="D90" s="15"/>
      <c r="E90" s="7"/>
      <c r="F90" s="7"/>
      <c r="G90" s="7"/>
      <c r="H90" s="15"/>
      <c r="I90" s="268"/>
      <c r="J90" s="15"/>
      <c r="K90" s="268"/>
      <c r="L90" s="269"/>
      <c r="M90" s="268"/>
      <c r="N90" s="268"/>
    </row>
    <row r="91" spans="1:14" ht="12.75" customHeight="1" x14ac:dyDescent="0.2">
      <c r="A91" s="270"/>
      <c r="B91" s="270"/>
      <c r="C91" s="240"/>
      <c r="D91" s="15"/>
      <c r="E91" s="7"/>
      <c r="F91" s="7"/>
      <c r="G91" s="7"/>
      <c r="H91" s="15"/>
      <c r="I91" s="268"/>
      <c r="J91" s="15"/>
      <c r="K91" s="268"/>
      <c r="L91" s="269"/>
      <c r="M91" s="268"/>
      <c r="N91" s="268"/>
    </row>
    <row r="92" spans="1:14" ht="12.75" customHeight="1" x14ac:dyDescent="0.2">
      <c r="A92" s="270"/>
      <c r="B92" s="270"/>
      <c r="C92" s="241"/>
      <c r="D92" s="15"/>
      <c r="E92" s="7"/>
      <c r="F92" s="7"/>
      <c r="G92" s="7"/>
      <c r="H92" s="15"/>
      <c r="I92" s="268"/>
      <c r="J92" s="15"/>
      <c r="K92" s="268"/>
      <c r="L92" s="269"/>
      <c r="M92" s="268"/>
      <c r="N92" s="268"/>
    </row>
    <row r="93" spans="1:14" ht="12.75" customHeight="1" x14ac:dyDescent="0.2">
      <c r="A93" s="270"/>
      <c r="B93" s="270"/>
      <c r="C93" s="273"/>
      <c r="D93" s="15"/>
      <c r="E93" s="7"/>
      <c r="F93" s="7"/>
      <c r="G93" s="7"/>
      <c r="H93" s="15"/>
      <c r="I93" s="268"/>
      <c r="J93" s="15"/>
      <c r="K93" s="268"/>
      <c r="L93" s="269"/>
      <c r="M93" s="268"/>
      <c r="N93" s="268"/>
    </row>
    <row r="94" spans="1:14" ht="12.75" customHeight="1" x14ac:dyDescent="0.2">
      <c r="A94" s="270"/>
      <c r="B94" s="270"/>
      <c r="C94" s="273"/>
      <c r="D94" s="15"/>
      <c r="E94" s="7"/>
      <c r="F94" s="7"/>
      <c r="G94" s="7"/>
      <c r="H94" s="15"/>
      <c r="I94" s="268"/>
      <c r="J94" s="15"/>
      <c r="K94" s="268"/>
      <c r="L94" s="269"/>
      <c r="M94" s="268"/>
      <c r="N94" s="268"/>
    </row>
    <row r="95" spans="1:14" ht="12.75" customHeight="1" x14ac:dyDescent="0.2">
      <c r="A95" s="270"/>
      <c r="B95" s="270"/>
      <c r="C95" s="248"/>
      <c r="D95" s="15"/>
      <c r="E95" s="7"/>
      <c r="F95" s="7"/>
      <c r="G95" s="7"/>
      <c r="H95" s="15"/>
      <c r="I95" s="268"/>
      <c r="J95" s="15"/>
      <c r="K95" s="268"/>
      <c r="L95" s="269"/>
      <c r="M95" s="268"/>
      <c r="N95" s="268"/>
    </row>
    <row r="96" spans="1:14" ht="12.75" customHeight="1" x14ac:dyDescent="0.2">
      <c r="A96" s="270"/>
      <c r="B96" s="270"/>
      <c r="C96" s="412"/>
      <c r="D96" s="15"/>
      <c r="E96" s="7"/>
      <c r="F96" s="7"/>
      <c r="G96" s="7"/>
      <c r="H96" s="15"/>
      <c r="I96" s="268"/>
      <c r="J96" s="15"/>
      <c r="K96" s="268"/>
      <c r="L96" s="269"/>
      <c r="M96" s="268"/>
      <c r="N96" s="268"/>
    </row>
    <row r="97" spans="1:14" ht="12.75" customHeight="1" x14ac:dyDescent="0.2">
      <c r="A97" s="270"/>
      <c r="B97" s="270"/>
      <c r="C97" s="412"/>
      <c r="D97" s="15"/>
      <c r="E97" s="7"/>
      <c r="F97" s="7"/>
      <c r="G97" s="7"/>
      <c r="H97" s="15"/>
      <c r="I97" s="268"/>
      <c r="J97" s="15"/>
      <c r="K97" s="268"/>
      <c r="L97" s="269"/>
      <c r="M97" s="268"/>
      <c r="N97" s="268"/>
    </row>
    <row r="98" spans="1:14" ht="12.75" customHeight="1" x14ac:dyDescent="0.2">
      <c r="A98" s="270"/>
      <c r="B98" s="270"/>
      <c r="C98" s="412"/>
      <c r="D98" s="15"/>
      <c r="E98" s="7"/>
      <c r="F98" s="7"/>
      <c r="G98" s="7"/>
      <c r="H98" s="15"/>
      <c r="I98" s="268"/>
      <c r="J98" s="268"/>
      <c r="K98" s="268"/>
      <c r="L98" s="268"/>
      <c r="M98" s="268"/>
      <c r="N98" s="268"/>
    </row>
    <row r="99" spans="1:14" ht="12.75" customHeight="1" x14ac:dyDescent="0.2">
      <c r="A99" s="270"/>
      <c r="B99" s="270"/>
      <c r="C99" s="412"/>
      <c r="D99" s="15"/>
      <c r="E99" s="7"/>
      <c r="F99" s="7"/>
      <c r="G99" s="7"/>
      <c r="H99" s="274"/>
      <c r="I99" s="268"/>
      <c r="J99" s="268"/>
      <c r="K99" s="268"/>
      <c r="L99" s="268"/>
      <c r="M99" s="268"/>
      <c r="N99" s="268"/>
    </row>
    <row r="100" spans="1:14" ht="12.75" customHeight="1" x14ac:dyDescent="0.2">
      <c r="A100" s="270"/>
      <c r="B100" s="270"/>
      <c r="C100" s="412"/>
      <c r="D100" s="15"/>
      <c r="E100" s="7"/>
      <c r="F100" s="7"/>
      <c r="G100" s="7"/>
      <c r="H100" s="274"/>
      <c r="I100" s="268"/>
      <c r="J100" s="268"/>
      <c r="K100" s="268"/>
      <c r="L100" s="268"/>
      <c r="M100" s="268"/>
      <c r="N100" s="268"/>
    </row>
    <row r="101" spans="1:14" ht="12.75" customHeight="1" x14ac:dyDescent="0.2">
      <c r="A101" s="270"/>
      <c r="B101" s="270"/>
      <c r="C101" s="412"/>
      <c r="D101" s="15"/>
      <c r="E101" s="7"/>
      <c r="F101" s="7"/>
      <c r="G101" s="7"/>
      <c r="H101" s="274"/>
      <c r="I101" s="268"/>
      <c r="J101" s="268"/>
      <c r="K101" s="268"/>
      <c r="L101" s="268"/>
      <c r="M101" s="268"/>
      <c r="N101" s="268"/>
    </row>
    <row r="102" spans="1:14" ht="12.75" customHeight="1" x14ac:dyDescent="0.2">
      <c r="A102" s="270"/>
      <c r="B102" s="270"/>
      <c r="C102" s="412"/>
      <c r="D102" s="15"/>
      <c r="E102" s="7"/>
      <c r="F102" s="7"/>
      <c r="G102" s="7"/>
      <c r="H102" s="274"/>
      <c r="I102" s="268"/>
      <c r="J102" s="268"/>
      <c r="K102" s="268"/>
      <c r="L102" s="268"/>
      <c r="M102" s="268"/>
      <c r="N102" s="268"/>
    </row>
    <row r="103" spans="1:14" ht="12.75" customHeight="1" x14ac:dyDescent="0.2">
      <c r="A103" s="270"/>
      <c r="B103" s="270"/>
      <c r="C103" s="248"/>
      <c r="D103" s="15"/>
      <c r="E103" s="7"/>
      <c r="F103" s="7"/>
      <c r="G103" s="7"/>
      <c r="H103" s="274"/>
      <c r="I103" s="268"/>
      <c r="J103" s="268"/>
      <c r="K103" s="268"/>
      <c r="L103" s="268"/>
      <c r="M103" s="268"/>
      <c r="N103" s="268"/>
    </row>
    <row r="104" spans="1:14" ht="12.75" customHeight="1" x14ac:dyDescent="0.2">
      <c r="A104" s="270"/>
      <c r="B104" s="270"/>
      <c r="C104" s="237"/>
      <c r="D104" s="15"/>
      <c r="E104" s="7"/>
      <c r="F104" s="7"/>
      <c r="G104" s="7"/>
      <c r="H104" s="274"/>
      <c r="I104" s="268"/>
      <c r="J104" s="268"/>
      <c r="K104" s="268"/>
      <c r="L104" s="268"/>
      <c r="M104" s="268"/>
      <c r="N104" s="268"/>
    </row>
    <row r="105" spans="1:14" ht="12.75" customHeight="1" x14ac:dyDescent="0.2">
      <c r="A105" s="270"/>
      <c r="B105" s="275"/>
      <c r="C105" s="238"/>
      <c r="D105" s="15"/>
      <c r="E105" s="7"/>
      <c r="F105" s="7"/>
      <c r="G105" s="7"/>
      <c r="H105" s="274"/>
      <c r="I105" s="268"/>
      <c r="J105" s="268"/>
      <c r="K105" s="268"/>
      <c r="L105" s="268"/>
      <c r="M105" s="268"/>
      <c r="N105" s="268"/>
    </row>
    <row r="106" spans="1:14" ht="12.75" customHeight="1" x14ac:dyDescent="0.2">
      <c r="A106" s="275"/>
      <c r="B106" s="270"/>
      <c r="C106" s="273"/>
      <c r="D106" s="15"/>
      <c r="E106" s="7"/>
      <c r="F106" s="7"/>
      <c r="G106" s="7"/>
      <c r="H106" s="274"/>
      <c r="I106" s="268"/>
      <c r="J106" s="268"/>
      <c r="K106" s="268"/>
      <c r="L106" s="268"/>
      <c r="M106" s="268"/>
      <c r="N106" s="268"/>
    </row>
    <row r="107" spans="1:14" ht="12.75" customHeight="1" x14ac:dyDescent="0.2">
      <c r="A107" s="270"/>
      <c r="B107" s="270"/>
      <c r="C107" s="410"/>
      <c r="D107" s="15"/>
      <c r="E107" s="7"/>
      <c r="F107" s="7"/>
      <c r="G107" s="7"/>
      <c r="H107" s="274"/>
      <c r="I107" s="268"/>
      <c r="J107" s="268"/>
      <c r="K107" s="268"/>
      <c r="L107" s="268"/>
      <c r="M107" s="268"/>
      <c r="N107" s="268"/>
    </row>
    <row r="108" spans="1:14" ht="12.75" customHeight="1" x14ac:dyDescent="0.2">
      <c r="A108" s="270"/>
      <c r="B108" s="270"/>
      <c r="C108" s="410"/>
      <c r="D108" s="15"/>
      <c r="E108" s="15"/>
      <c r="F108" s="7"/>
      <c r="G108" s="7"/>
      <c r="H108" s="274"/>
      <c r="I108" s="268"/>
      <c r="J108" s="268"/>
      <c r="K108" s="268"/>
      <c r="L108" s="268"/>
      <c r="M108" s="268"/>
      <c r="N108" s="268"/>
    </row>
    <row r="109" spans="1:14" ht="12.75" customHeight="1" x14ac:dyDescent="0.2">
      <c r="A109" s="270"/>
      <c r="B109" s="270"/>
      <c r="C109" s="237"/>
      <c r="D109" s="15"/>
      <c r="E109" s="15"/>
      <c r="F109" s="7"/>
      <c r="G109" s="7"/>
      <c r="H109" s="274"/>
      <c r="I109" s="268"/>
      <c r="J109" s="268"/>
      <c r="K109" s="268"/>
      <c r="L109" s="268"/>
      <c r="M109" s="268"/>
      <c r="N109" s="268"/>
    </row>
    <row r="110" spans="1:14" ht="12.75" customHeight="1" x14ac:dyDescent="0.2">
      <c r="A110" s="270"/>
      <c r="B110" s="275"/>
      <c r="C110" s="238"/>
      <c r="D110" s="15"/>
      <c r="E110" s="15"/>
      <c r="F110" s="7"/>
      <c r="G110" s="7"/>
      <c r="H110" s="274"/>
      <c r="I110" s="268"/>
      <c r="J110" s="268"/>
      <c r="K110" s="268"/>
      <c r="L110" s="268"/>
      <c r="M110" s="268"/>
      <c r="N110" s="268"/>
    </row>
    <row r="111" spans="1:14" ht="12.75" customHeight="1" x14ac:dyDescent="0.2">
      <c r="A111" s="275"/>
      <c r="B111" s="270"/>
      <c r="C111" s="273"/>
      <c r="D111" s="15"/>
      <c r="E111" s="15"/>
      <c r="F111" s="7"/>
      <c r="G111" s="7"/>
      <c r="H111" s="274"/>
      <c r="I111" s="268"/>
      <c r="J111" s="268"/>
      <c r="K111" s="268"/>
      <c r="L111" s="268"/>
      <c r="M111" s="268"/>
      <c r="N111" s="268"/>
    </row>
    <row r="112" spans="1:14" ht="12.75" customHeight="1" x14ac:dyDescent="0.2">
      <c r="A112" s="270"/>
      <c r="B112" s="270"/>
      <c r="C112" s="273"/>
      <c r="D112" s="15"/>
      <c r="E112" s="15"/>
      <c r="F112" s="7"/>
      <c r="G112" s="7"/>
      <c r="H112" s="274"/>
      <c r="I112" s="268"/>
      <c r="J112" s="268"/>
      <c r="K112" s="268"/>
      <c r="L112" s="268"/>
      <c r="M112" s="268"/>
      <c r="N112" s="268"/>
    </row>
    <row r="113" spans="1:14" ht="12.75" customHeight="1" x14ac:dyDescent="0.2">
      <c r="A113" s="270"/>
      <c r="B113" s="270"/>
      <c r="C113" s="273"/>
      <c r="D113" s="15"/>
      <c r="E113" s="15"/>
      <c r="F113" s="7"/>
      <c r="G113" s="7"/>
      <c r="H113" s="274"/>
      <c r="I113" s="268"/>
      <c r="J113" s="268"/>
      <c r="K113" s="268"/>
      <c r="L113" s="268"/>
      <c r="M113" s="268"/>
      <c r="N113" s="268"/>
    </row>
    <row r="114" spans="1:14" ht="12.75" customHeight="1" x14ac:dyDescent="0.2">
      <c r="A114" s="270"/>
      <c r="B114" s="270"/>
      <c r="C114" s="237"/>
      <c r="D114" s="15"/>
      <c r="E114" s="15"/>
      <c r="F114" s="7"/>
      <c r="G114" s="7"/>
      <c r="H114" s="274"/>
      <c r="I114" s="268"/>
      <c r="J114" s="268"/>
      <c r="K114" s="268"/>
      <c r="L114" s="268"/>
      <c r="M114" s="268"/>
      <c r="N114" s="268"/>
    </row>
    <row r="115" spans="1:14" ht="12.75" customHeight="1" x14ac:dyDescent="0.2">
      <c r="A115" s="270"/>
      <c r="B115" s="270"/>
      <c r="C115" s="238"/>
      <c r="D115" s="15"/>
      <c r="E115" s="15"/>
      <c r="F115" s="7"/>
      <c r="G115" s="7"/>
      <c r="H115" s="274"/>
      <c r="I115" s="268"/>
      <c r="J115" s="268"/>
      <c r="K115" s="268"/>
      <c r="L115" s="268"/>
      <c r="M115" s="268"/>
      <c r="N115" s="268"/>
    </row>
    <row r="116" spans="1:14" ht="12.75" customHeight="1" x14ac:dyDescent="0.2">
      <c r="A116" s="270"/>
      <c r="B116" s="270"/>
      <c r="C116" s="238"/>
      <c r="D116" s="15"/>
      <c r="E116" s="15"/>
      <c r="F116" s="7"/>
      <c r="G116" s="7"/>
      <c r="H116" s="274"/>
      <c r="I116" s="268"/>
      <c r="J116" s="268"/>
      <c r="K116" s="268"/>
      <c r="L116" s="268"/>
      <c r="M116" s="268"/>
      <c r="N116" s="268"/>
    </row>
    <row r="117" spans="1:14" ht="12.75" customHeight="1" x14ac:dyDescent="0.2">
      <c r="A117" s="270"/>
      <c r="B117" s="270"/>
      <c r="C117" s="238"/>
      <c r="D117" s="15"/>
      <c r="E117" s="15"/>
      <c r="F117" s="7"/>
      <c r="G117" s="7"/>
      <c r="H117" s="274"/>
      <c r="I117" s="268"/>
      <c r="J117" s="268"/>
      <c r="K117" s="268"/>
      <c r="L117" s="268"/>
      <c r="M117" s="268"/>
      <c r="N117" s="268"/>
    </row>
    <row r="118" spans="1:14" ht="12.75" customHeight="1" x14ac:dyDescent="0.2">
      <c r="A118" s="270"/>
      <c r="B118" s="270"/>
      <c r="C118" s="238"/>
      <c r="D118" s="15"/>
      <c r="E118" s="15"/>
      <c r="F118" s="7"/>
      <c r="G118" s="7"/>
      <c r="H118" s="274"/>
      <c r="I118" s="268"/>
      <c r="J118" s="268"/>
      <c r="K118" s="268"/>
      <c r="L118" s="268"/>
      <c r="M118" s="268"/>
      <c r="N118" s="268"/>
    </row>
    <row r="119" spans="1:14" ht="12.75" customHeight="1" x14ac:dyDescent="0.2">
      <c r="A119" s="270"/>
      <c r="B119" s="275"/>
      <c r="C119" s="238"/>
      <c r="D119" s="15"/>
      <c r="E119" s="15"/>
      <c r="F119" s="7"/>
      <c r="G119" s="7"/>
      <c r="H119" s="274"/>
      <c r="I119" s="268"/>
      <c r="J119" s="268"/>
      <c r="K119" s="268"/>
      <c r="L119" s="268"/>
      <c r="M119" s="268"/>
      <c r="N119" s="268"/>
    </row>
    <row r="120" spans="1:14" ht="12.75" customHeight="1" x14ac:dyDescent="0.2">
      <c r="A120" s="275"/>
      <c r="B120" s="270"/>
      <c r="C120" s="273"/>
      <c r="D120" s="15"/>
      <c r="E120" s="15"/>
      <c r="F120" s="7"/>
      <c r="G120" s="7"/>
      <c r="H120" s="274"/>
      <c r="I120" s="268"/>
      <c r="J120" s="268"/>
      <c r="K120" s="268"/>
      <c r="L120" s="268"/>
      <c r="M120" s="268"/>
      <c r="N120" s="268"/>
    </row>
    <row r="121" spans="1:14" ht="12.75" customHeight="1" x14ac:dyDescent="0.2">
      <c r="A121" s="270"/>
      <c r="B121" s="270"/>
      <c r="C121" s="273"/>
      <c r="D121" s="15"/>
      <c r="E121" s="15"/>
      <c r="F121" s="7"/>
      <c r="G121" s="7"/>
      <c r="H121" s="274"/>
      <c r="I121" s="268"/>
      <c r="J121" s="268"/>
      <c r="K121" s="268"/>
      <c r="L121" s="268"/>
      <c r="M121" s="268"/>
      <c r="N121" s="268"/>
    </row>
    <row r="122" spans="1:14" ht="12.75" customHeight="1" x14ac:dyDescent="0.2">
      <c r="A122" s="270"/>
      <c r="B122" s="270"/>
      <c r="C122" s="276"/>
      <c r="D122" s="15"/>
      <c r="E122" s="15"/>
      <c r="F122" s="7"/>
      <c r="G122" s="7"/>
      <c r="H122" s="274"/>
      <c r="I122" s="268"/>
      <c r="J122" s="268"/>
      <c r="K122" s="268"/>
      <c r="L122" s="268"/>
      <c r="M122" s="268"/>
      <c r="N122" s="268"/>
    </row>
    <row r="123" spans="1:14" ht="12.75" customHeight="1" x14ac:dyDescent="0.2">
      <c r="A123" s="270"/>
      <c r="B123" s="275"/>
      <c r="C123" s="277"/>
      <c r="D123" s="15"/>
      <c r="E123" s="15"/>
      <c r="F123" s="7"/>
      <c r="G123" s="7"/>
      <c r="H123" s="274"/>
      <c r="I123" s="268"/>
      <c r="J123" s="268"/>
      <c r="K123" s="268"/>
      <c r="L123" s="268"/>
      <c r="M123" s="268"/>
      <c r="N123" s="268"/>
    </row>
    <row r="124" spans="1:14" ht="12.75" customHeight="1" x14ac:dyDescent="0.2">
      <c r="A124" s="275"/>
      <c r="B124" s="270"/>
      <c r="C124" s="278"/>
      <c r="D124" s="15"/>
      <c r="E124" s="15"/>
      <c r="F124" s="7"/>
      <c r="G124" s="7"/>
      <c r="H124" s="274"/>
      <c r="I124" s="268"/>
      <c r="J124" s="268"/>
      <c r="K124" s="268"/>
      <c r="L124" s="268"/>
      <c r="M124" s="268"/>
      <c r="N124" s="268"/>
    </row>
    <row r="125" spans="1:14" ht="12.75" customHeight="1" x14ac:dyDescent="0.2">
      <c r="A125" s="270"/>
      <c r="B125" s="270"/>
      <c r="C125" s="278"/>
      <c r="D125" s="15"/>
      <c r="E125" s="15"/>
      <c r="F125" s="7"/>
      <c r="G125" s="7"/>
      <c r="H125" s="274"/>
      <c r="I125" s="268"/>
      <c r="J125" s="268"/>
      <c r="K125" s="268"/>
      <c r="L125" s="268"/>
      <c r="M125" s="268"/>
      <c r="N125" s="268"/>
    </row>
    <row r="126" spans="1:14" ht="12.75" customHeight="1" x14ac:dyDescent="0.2">
      <c r="A126" s="270"/>
      <c r="B126" s="270"/>
      <c r="C126" s="276"/>
      <c r="D126" s="15"/>
      <c r="E126" s="15"/>
      <c r="F126" s="7"/>
      <c r="G126" s="7"/>
      <c r="H126" s="274"/>
      <c r="I126" s="268"/>
      <c r="J126" s="268"/>
      <c r="K126" s="268"/>
      <c r="L126" s="268"/>
      <c r="M126" s="268"/>
      <c r="N126" s="268"/>
    </row>
    <row r="127" spans="1:14" ht="12.75" customHeight="1" x14ac:dyDescent="0.2">
      <c r="A127" s="270"/>
      <c r="B127" s="275"/>
      <c r="C127" s="277"/>
      <c r="D127" s="15"/>
      <c r="E127" s="15"/>
      <c r="F127" s="7"/>
      <c r="G127" s="7"/>
      <c r="H127" s="274"/>
      <c r="I127" s="268"/>
      <c r="J127" s="268"/>
      <c r="K127" s="268"/>
      <c r="L127" s="268"/>
      <c r="M127" s="268"/>
      <c r="N127" s="268"/>
    </row>
    <row r="128" spans="1:14" ht="12.75" customHeight="1" x14ac:dyDescent="0.2">
      <c r="A128" s="275"/>
      <c r="B128" s="270"/>
      <c r="C128" s="409"/>
      <c r="D128" s="15"/>
      <c r="E128" s="15"/>
      <c r="F128" s="7"/>
      <c r="G128" s="7"/>
      <c r="H128" s="274"/>
      <c r="I128" s="268"/>
      <c r="J128" s="268"/>
      <c r="K128" s="268"/>
      <c r="L128" s="268"/>
      <c r="M128" s="268"/>
      <c r="N128" s="268"/>
    </row>
    <row r="129" spans="1:14" ht="12.75" customHeight="1" x14ac:dyDescent="0.2">
      <c r="A129" s="270"/>
      <c r="B129" s="270"/>
      <c r="C129" s="409"/>
      <c r="D129" s="15"/>
      <c r="E129" s="15"/>
      <c r="F129" s="7"/>
      <c r="G129" s="7"/>
      <c r="H129" s="274"/>
      <c r="I129" s="268"/>
      <c r="J129" s="268"/>
      <c r="K129" s="268"/>
      <c r="L129" s="268"/>
      <c r="M129" s="268"/>
      <c r="N129" s="268"/>
    </row>
    <row r="130" spans="1:14" ht="12.75" customHeight="1" x14ac:dyDescent="0.2">
      <c r="A130" s="270"/>
      <c r="B130" s="270"/>
      <c r="C130" s="276"/>
      <c r="D130" s="15"/>
      <c r="E130" s="15"/>
      <c r="F130" s="7"/>
      <c r="G130" s="7"/>
      <c r="H130" s="274"/>
      <c r="I130" s="268"/>
      <c r="J130" s="268"/>
      <c r="K130" s="268"/>
      <c r="L130" s="268"/>
      <c r="M130" s="268"/>
      <c r="N130" s="268"/>
    </row>
    <row r="131" spans="1:14" ht="12.75" customHeight="1" x14ac:dyDescent="0.2">
      <c r="A131" s="270"/>
      <c r="B131" s="275"/>
      <c r="C131" s="31"/>
      <c r="D131" s="15"/>
      <c r="E131" s="15"/>
      <c r="F131" s="7"/>
      <c r="G131" s="7"/>
      <c r="H131" s="274"/>
      <c r="I131" s="268"/>
      <c r="J131" s="268"/>
      <c r="K131" s="268"/>
      <c r="L131" s="268"/>
      <c r="M131" s="268"/>
      <c r="N131" s="268"/>
    </row>
    <row r="132" spans="1:14" ht="12.75" customHeight="1" x14ac:dyDescent="0.2">
      <c r="A132" s="275"/>
      <c r="B132" s="270"/>
      <c r="C132" s="273"/>
      <c r="D132" s="15"/>
      <c r="E132" s="15"/>
      <c r="F132" s="7"/>
      <c r="G132" s="7"/>
      <c r="H132" s="274"/>
      <c r="I132" s="268"/>
      <c r="J132" s="268"/>
      <c r="K132" s="268"/>
      <c r="L132" s="268"/>
      <c r="M132" s="268"/>
      <c r="N132" s="268"/>
    </row>
    <row r="133" spans="1:14" ht="12.75" customHeight="1" x14ac:dyDescent="0.2">
      <c r="A133" s="270"/>
      <c r="B133" s="270"/>
      <c r="C133" s="409"/>
      <c r="D133" s="15"/>
      <c r="E133" s="15"/>
      <c r="F133" s="7"/>
      <c r="G133" s="7"/>
      <c r="H133" s="274"/>
      <c r="I133" s="268"/>
      <c r="J133" s="268"/>
      <c r="K133" s="268"/>
      <c r="L133" s="268"/>
      <c r="M133" s="268"/>
      <c r="N133" s="268"/>
    </row>
    <row r="134" spans="1:14" ht="12.75" customHeight="1" x14ac:dyDescent="0.2">
      <c r="A134" s="270"/>
      <c r="B134" s="270"/>
      <c r="C134" s="409"/>
      <c r="D134" s="15"/>
      <c r="E134" s="15"/>
      <c r="F134" s="7"/>
      <c r="G134" s="7"/>
      <c r="H134" s="274"/>
      <c r="I134" s="268"/>
      <c r="J134" s="268"/>
      <c r="K134" s="268"/>
      <c r="L134" s="268"/>
      <c r="M134" s="268"/>
      <c r="N134" s="268"/>
    </row>
    <row r="135" spans="1:14" ht="12.75" customHeight="1" x14ac:dyDescent="0.2">
      <c r="A135" s="270"/>
      <c r="B135" s="270"/>
      <c r="C135" s="276"/>
      <c r="D135" s="15"/>
      <c r="E135" s="15"/>
      <c r="F135" s="7"/>
      <c r="G135" s="7"/>
      <c r="H135" s="274"/>
      <c r="I135" s="268"/>
      <c r="J135" s="268"/>
      <c r="K135" s="268"/>
      <c r="L135" s="268"/>
      <c r="M135" s="268"/>
      <c r="N135" s="268"/>
    </row>
    <row r="136" spans="1:14" ht="12.75" customHeight="1" x14ac:dyDescent="0.2">
      <c r="A136" s="270"/>
      <c r="B136" s="275"/>
      <c r="C136" s="238"/>
      <c r="D136" s="15"/>
      <c r="E136" s="15"/>
      <c r="F136" s="7"/>
      <c r="G136" s="7"/>
      <c r="H136" s="274"/>
      <c r="I136" s="268"/>
      <c r="J136" s="268"/>
      <c r="K136" s="268"/>
      <c r="L136" s="268"/>
      <c r="M136" s="268"/>
      <c r="N136" s="268"/>
    </row>
    <row r="137" spans="1:14" ht="12.75" customHeight="1" x14ac:dyDescent="0.2">
      <c r="A137" s="275"/>
      <c r="B137" s="270"/>
      <c r="C137" s="240"/>
      <c r="D137" s="15"/>
      <c r="E137" s="15"/>
      <c r="F137" s="7"/>
      <c r="G137" s="7"/>
      <c r="H137" s="274"/>
      <c r="I137" s="268"/>
      <c r="J137" s="268"/>
      <c r="K137" s="268"/>
      <c r="L137" s="268"/>
      <c r="M137" s="268"/>
      <c r="N137" s="268"/>
    </row>
    <row r="138" spans="1:14" ht="12.75" customHeight="1" x14ac:dyDescent="0.2">
      <c r="A138" s="270"/>
      <c r="B138" s="270"/>
      <c r="C138" s="240"/>
      <c r="D138" s="15"/>
      <c r="E138" s="15"/>
      <c r="F138" s="7"/>
      <c r="G138" s="7"/>
      <c r="H138" s="274"/>
      <c r="I138" s="268"/>
      <c r="J138" s="268"/>
      <c r="K138" s="268"/>
      <c r="L138" s="268"/>
      <c r="M138" s="268"/>
      <c r="N138" s="268"/>
    </row>
    <row r="139" spans="1:14" ht="12.75" customHeight="1" x14ac:dyDescent="0.2">
      <c r="A139" s="270"/>
      <c r="B139" s="270"/>
      <c r="C139" s="240"/>
      <c r="D139" s="15"/>
      <c r="E139" s="15"/>
      <c r="F139" s="7"/>
      <c r="G139" s="7"/>
      <c r="H139" s="274"/>
      <c r="I139" s="268"/>
      <c r="J139" s="268"/>
      <c r="K139" s="268"/>
      <c r="L139" s="268"/>
      <c r="M139" s="268"/>
      <c r="N139" s="268"/>
    </row>
    <row r="140" spans="1:14" ht="12.75" customHeight="1" x14ac:dyDescent="0.2">
      <c r="A140" s="270"/>
      <c r="B140" s="270"/>
      <c r="C140" s="240"/>
      <c r="D140" s="15"/>
      <c r="E140" s="15"/>
      <c r="F140" s="7"/>
      <c r="G140" s="7"/>
      <c r="H140" s="274"/>
      <c r="I140" s="268"/>
      <c r="J140" s="268"/>
      <c r="K140" s="268"/>
      <c r="L140" s="268"/>
      <c r="M140" s="268"/>
      <c r="N140" s="268"/>
    </row>
    <row r="141" spans="1:14" ht="12.75" customHeight="1" x14ac:dyDescent="0.2">
      <c r="A141" s="270"/>
      <c r="B141" s="270"/>
      <c r="C141" s="411"/>
      <c r="D141" s="15"/>
      <c r="E141" s="15"/>
      <c r="F141" s="7"/>
      <c r="G141" s="7"/>
      <c r="H141" s="274"/>
      <c r="I141" s="268"/>
      <c r="J141" s="268"/>
      <c r="K141" s="268"/>
      <c r="L141" s="268"/>
      <c r="M141" s="268"/>
      <c r="N141" s="268"/>
    </row>
    <row r="142" spans="1:14" ht="12.75" customHeight="1" x14ac:dyDescent="0.2">
      <c r="A142" s="270"/>
      <c r="B142" s="270"/>
      <c r="C142" s="411"/>
      <c r="D142" s="15"/>
      <c r="E142" s="15"/>
      <c r="F142" s="7"/>
      <c r="G142" s="7"/>
      <c r="H142" s="274"/>
      <c r="I142" s="268"/>
      <c r="J142" s="268"/>
      <c r="K142" s="268"/>
      <c r="L142" s="268"/>
      <c r="M142" s="268"/>
      <c r="N142" s="268"/>
    </row>
    <row r="143" spans="1:14" ht="12.75" customHeight="1" x14ac:dyDescent="0.2">
      <c r="A143" s="270"/>
      <c r="B143" s="270"/>
      <c r="C143" s="276"/>
      <c r="D143" s="15"/>
      <c r="E143" s="15"/>
      <c r="F143" s="7"/>
      <c r="G143" s="7"/>
      <c r="H143" s="274"/>
      <c r="I143" s="268"/>
      <c r="J143" s="268"/>
      <c r="K143" s="268"/>
      <c r="L143" s="268"/>
      <c r="M143" s="268"/>
      <c r="N143" s="268"/>
    </row>
    <row r="144" spans="1:14" ht="12.75" customHeight="1" x14ac:dyDescent="0.2">
      <c r="A144" s="270"/>
      <c r="B144" s="270"/>
      <c r="C144" s="276"/>
      <c r="D144" s="15"/>
      <c r="E144" s="15"/>
      <c r="F144" s="7"/>
      <c r="G144" s="7"/>
      <c r="H144" s="274"/>
      <c r="I144" s="268"/>
      <c r="J144" s="268"/>
      <c r="K144" s="268"/>
      <c r="L144" s="268"/>
      <c r="M144" s="268"/>
      <c r="N144" s="268"/>
    </row>
    <row r="145" spans="1:14" ht="12.75" customHeight="1" x14ac:dyDescent="0.2">
      <c r="A145" s="270"/>
      <c r="B145" s="270"/>
      <c r="C145" s="276"/>
      <c r="D145" s="15"/>
      <c r="E145" s="15"/>
      <c r="F145" s="7"/>
      <c r="G145" s="7"/>
      <c r="H145" s="274"/>
      <c r="I145" s="268"/>
      <c r="J145" s="268"/>
      <c r="K145" s="268"/>
      <c r="L145" s="268"/>
      <c r="M145" s="268"/>
      <c r="N145" s="268"/>
    </row>
    <row r="146" spans="1:14" ht="12.75" customHeight="1" x14ac:dyDescent="0.2">
      <c r="A146" s="270"/>
      <c r="B146" s="275"/>
      <c r="C146" s="31"/>
      <c r="D146" s="15"/>
      <c r="E146" s="15"/>
      <c r="F146" s="7"/>
      <c r="G146" s="7"/>
      <c r="H146" s="274"/>
      <c r="I146" s="268"/>
      <c r="J146" s="268"/>
      <c r="K146" s="268"/>
      <c r="L146" s="268"/>
      <c r="M146" s="268"/>
      <c r="N146" s="268"/>
    </row>
    <row r="147" spans="1:14" ht="12.75" customHeight="1" x14ac:dyDescent="0.2">
      <c r="A147" s="275"/>
      <c r="B147" s="270"/>
      <c r="C147" s="273"/>
      <c r="D147" s="15"/>
      <c r="E147" s="15"/>
      <c r="F147" s="7"/>
      <c r="G147" s="7"/>
      <c r="H147" s="274"/>
      <c r="I147" s="268"/>
      <c r="J147" s="268"/>
      <c r="K147" s="268"/>
      <c r="L147" s="268"/>
      <c r="M147" s="268"/>
      <c r="N147" s="268"/>
    </row>
    <row r="148" spans="1:14" ht="12.75" customHeight="1" x14ac:dyDescent="0.2">
      <c r="A148" s="270"/>
      <c r="B148" s="270"/>
      <c r="C148" s="276"/>
      <c r="D148" s="15"/>
      <c r="E148" s="15"/>
      <c r="F148" s="7"/>
      <c r="G148" s="7"/>
      <c r="H148" s="274"/>
      <c r="I148" s="268"/>
      <c r="J148" s="268"/>
      <c r="K148" s="268"/>
      <c r="L148" s="268"/>
      <c r="M148" s="268"/>
      <c r="N148" s="268"/>
    </row>
    <row r="149" spans="1:14" ht="12.75" customHeight="1" x14ac:dyDescent="0.2">
      <c r="A149" s="270"/>
      <c r="B149" s="275"/>
      <c r="C149" s="238"/>
      <c r="D149" s="15"/>
      <c r="E149" s="15"/>
      <c r="F149" s="7"/>
      <c r="G149" s="7"/>
      <c r="H149" s="274"/>
      <c r="I149" s="268"/>
      <c r="J149" s="268"/>
      <c r="K149" s="268"/>
      <c r="L149" s="268"/>
      <c r="M149" s="268"/>
      <c r="N149" s="268"/>
    </row>
    <row r="150" spans="1:14" ht="12.75" customHeight="1" x14ac:dyDescent="0.2">
      <c r="A150" s="275"/>
      <c r="B150" s="270"/>
      <c r="C150" s="410"/>
      <c r="D150" s="15"/>
      <c r="E150" s="15"/>
      <c r="F150" s="7"/>
      <c r="G150" s="7"/>
      <c r="H150" s="274"/>
      <c r="I150" s="268"/>
      <c r="J150" s="268"/>
      <c r="K150" s="268"/>
      <c r="L150" s="268"/>
      <c r="M150" s="268"/>
      <c r="N150" s="268"/>
    </row>
    <row r="151" spans="1:14" ht="12.75" customHeight="1" x14ac:dyDescent="0.2">
      <c r="A151" s="270"/>
      <c r="B151" s="270"/>
      <c r="C151" s="410"/>
      <c r="D151" s="15"/>
      <c r="E151" s="15"/>
      <c r="F151" s="7"/>
      <c r="G151" s="7"/>
      <c r="H151" s="274"/>
      <c r="I151" s="268"/>
      <c r="J151" s="268"/>
      <c r="K151" s="268"/>
      <c r="L151" s="268"/>
      <c r="M151" s="268"/>
      <c r="N151" s="268"/>
    </row>
    <row r="152" spans="1:14" ht="12.75" customHeight="1" x14ac:dyDescent="0.2">
      <c r="A152" s="270"/>
      <c r="B152" s="270"/>
      <c r="C152" s="273"/>
      <c r="D152" s="15"/>
      <c r="E152" s="15"/>
      <c r="F152" s="7"/>
      <c r="G152" s="7"/>
      <c r="H152" s="274"/>
      <c r="I152" s="268"/>
      <c r="J152" s="268"/>
      <c r="K152" s="268"/>
      <c r="L152" s="268"/>
      <c r="M152" s="268"/>
      <c r="N152" s="268"/>
    </row>
    <row r="153" spans="1:14" ht="12.75" customHeight="1" x14ac:dyDescent="0.2">
      <c r="A153" s="270"/>
      <c r="B153" s="270"/>
      <c r="C153" s="409"/>
      <c r="D153" s="15"/>
      <c r="E153" s="7"/>
      <c r="F153" s="7"/>
      <c r="G153" s="7"/>
      <c r="H153" s="274"/>
      <c r="I153" s="268"/>
      <c r="J153" s="268"/>
      <c r="K153" s="268"/>
      <c r="L153" s="268"/>
      <c r="M153" s="268"/>
      <c r="N153" s="268"/>
    </row>
    <row r="154" spans="1:14" ht="12.75" customHeight="1" x14ac:dyDescent="0.2">
      <c r="A154" s="270"/>
      <c r="B154" s="270"/>
      <c r="C154" s="409"/>
      <c r="D154" s="15"/>
      <c r="E154" s="15"/>
      <c r="F154" s="7"/>
      <c r="G154" s="7"/>
      <c r="H154" s="274"/>
      <c r="I154" s="268"/>
      <c r="J154" s="268"/>
      <c r="K154" s="268"/>
      <c r="L154" s="268"/>
      <c r="M154" s="268"/>
      <c r="N154" s="268"/>
    </row>
    <row r="155" spans="1:14" ht="12.75" customHeight="1" x14ac:dyDescent="0.2">
      <c r="A155" s="270"/>
      <c r="B155" s="270"/>
      <c r="C155" s="276"/>
      <c r="D155" s="15"/>
      <c r="E155" s="15"/>
      <c r="F155" s="7"/>
      <c r="G155" s="7"/>
      <c r="H155" s="274"/>
      <c r="I155" s="268"/>
      <c r="J155" s="268"/>
      <c r="K155" s="268"/>
      <c r="L155" s="268"/>
      <c r="M155" s="268"/>
      <c r="N155" s="268"/>
    </row>
    <row r="156" spans="1:14" ht="12.75" customHeight="1" x14ac:dyDescent="0.2">
      <c r="A156" s="270"/>
      <c r="B156" s="275"/>
      <c r="C156" s="238"/>
      <c r="D156" s="15"/>
      <c r="E156" s="15"/>
      <c r="F156" s="7"/>
      <c r="G156" s="7"/>
      <c r="H156" s="274"/>
      <c r="I156" s="268"/>
      <c r="J156" s="268"/>
      <c r="K156" s="268"/>
      <c r="L156" s="268"/>
      <c r="M156" s="268"/>
      <c r="N156" s="268"/>
    </row>
    <row r="157" spans="1:14" ht="12.75" customHeight="1" x14ac:dyDescent="0.2">
      <c r="A157" s="275"/>
      <c r="B157" s="270"/>
      <c r="C157" s="273"/>
      <c r="D157" s="15"/>
      <c r="E157" s="15"/>
      <c r="F157" s="7"/>
      <c r="G157" s="7"/>
      <c r="H157" s="274"/>
      <c r="I157" s="268"/>
      <c r="J157" s="268"/>
      <c r="K157" s="268"/>
      <c r="L157" s="268"/>
      <c r="M157" s="268"/>
      <c r="N157" s="268"/>
    </row>
    <row r="158" spans="1:14" ht="12.75" customHeight="1" x14ac:dyDescent="0.2">
      <c r="A158" s="270"/>
      <c r="B158" s="270"/>
      <c r="C158" s="273"/>
      <c r="D158" s="15"/>
      <c r="E158" s="15"/>
      <c r="F158" s="7"/>
      <c r="G158" s="7"/>
      <c r="H158" s="274"/>
      <c r="I158" s="268"/>
      <c r="J158" s="268"/>
      <c r="K158" s="268"/>
      <c r="L158" s="268"/>
      <c r="M158" s="268"/>
      <c r="N158" s="268"/>
    </row>
    <row r="159" spans="1:14" ht="12.75" customHeight="1" x14ac:dyDescent="0.2">
      <c r="A159" s="270"/>
      <c r="B159" s="270"/>
      <c r="C159" s="273"/>
      <c r="D159" s="15"/>
      <c r="E159" s="15"/>
      <c r="F159" s="7"/>
      <c r="G159" s="7"/>
      <c r="H159" s="274"/>
      <c r="I159" s="268"/>
      <c r="J159" s="268"/>
      <c r="K159" s="268"/>
      <c r="L159" s="268"/>
      <c r="M159" s="268"/>
      <c r="N159" s="268"/>
    </row>
    <row r="160" spans="1:14" ht="12.75" customHeight="1" x14ac:dyDescent="0.2">
      <c r="A160" s="270"/>
      <c r="B160" s="270"/>
      <c r="C160" s="273"/>
      <c r="D160" s="15"/>
      <c r="E160" s="15"/>
      <c r="F160" s="7"/>
      <c r="G160" s="7"/>
      <c r="H160" s="274"/>
      <c r="I160" s="268"/>
      <c r="J160" s="268"/>
      <c r="K160" s="268"/>
      <c r="L160" s="268"/>
      <c r="M160" s="268"/>
      <c r="N160" s="268"/>
    </row>
    <row r="161" spans="1:14" ht="12.75" customHeight="1" x14ac:dyDescent="0.2">
      <c r="A161" s="270"/>
      <c r="B161" s="270"/>
      <c r="C161" s="273"/>
      <c r="D161" s="15"/>
      <c r="E161" s="15"/>
      <c r="F161" s="7"/>
      <c r="G161" s="7"/>
      <c r="H161" s="274"/>
      <c r="I161" s="268"/>
      <c r="J161" s="268"/>
      <c r="K161" s="268"/>
      <c r="L161" s="268"/>
      <c r="M161" s="268"/>
      <c r="N161" s="268"/>
    </row>
    <row r="162" spans="1:14" ht="12.75" customHeight="1" x14ac:dyDescent="0.2">
      <c r="A162" s="270"/>
      <c r="B162" s="270"/>
      <c r="C162" s="273"/>
      <c r="D162" s="15"/>
      <c r="E162" s="15"/>
      <c r="F162" s="7"/>
      <c r="G162" s="7"/>
      <c r="H162" s="274"/>
      <c r="I162" s="268"/>
      <c r="J162" s="268"/>
      <c r="K162" s="268"/>
      <c r="L162" s="268"/>
      <c r="M162" s="268"/>
      <c r="N162" s="268"/>
    </row>
    <row r="163" spans="1:14" ht="12.75" customHeight="1" x14ac:dyDescent="0.2">
      <c r="A163" s="270"/>
      <c r="B163" s="270"/>
      <c r="C163" s="273"/>
      <c r="D163" s="15"/>
      <c r="E163" s="15"/>
      <c r="F163" s="7"/>
      <c r="G163" s="7"/>
      <c r="H163" s="274"/>
      <c r="I163" s="268"/>
      <c r="J163" s="268"/>
      <c r="K163" s="268"/>
      <c r="L163" s="268"/>
      <c r="M163" s="268"/>
      <c r="N163" s="268"/>
    </row>
    <row r="164" spans="1:14" ht="12.75" customHeight="1" x14ac:dyDescent="0.2">
      <c r="A164" s="270"/>
      <c r="B164" s="270"/>
      <c r="C164" s="409"/>
      <c r="D164" s="15"/>
      <c r="E164" s="15"/>
      <c r="F164" s="7"/>
      <c r="G164" s="7"/>
      <c r="H164" s="274"/>
      <c r="I164" s="268"/>
      <c r="J164" s="268"/>
      <c r="K164" s="268"/>
      <c r="L164" s="268"/>
      <c r="M164" s="268"/>
      <c r="N164" s="268"/>
    </row>
    <row r="165" spans="1:14" ht="12.75" customHeight="1" x14ac:dyDescent="0.2">
      <c r="A165" s="270"/>
      <c r="B165" s="270"/>
      <c r="C165" s="409"/>
      <c r="D165" s="15"/>
      <c r="E165" s="15"/>
      <c r="F165" s="7"/>
      <c r="G165" s="7"/>
      <c r="H165" s="274"/>
      <c r="I165" s="268"/>
      <c r="J165" s="268"/>
      <c r="K165" s="268"/>
      <c r="L165" s="268"/>
      <c r="M165" s="268"/>
      <c r="N165" s="268"/>
    </row>
    <row r="166" spans="1:14" ht="12.75" customHeight="1" x14ac:dyDescent="0.2">
      <c r="A166" s="270"/>
      <c r="B166" s="270"/>
      <c r="C166" s="276"/>
      <c r="D166" s="15"/>
      <c r="E166" s="15"/>
      <c r="F166" s="7"/>
      <c r="G166" s="7"/>
      <c r="H166" s="274"/>
      <c r="I166" s="268"/>
      <c r="J166" s="268"/>
      <c r="K166" s="268"/>
      <c r="L166" s="268"/>
      <c r="M166" s="268"/>
      <c r="N166" s="268"/>
    </row>
    <row r="167" spans="1:14" ht="12.75" customHeight="1" x14ac:dyDescent="0.2">
      <c r="A167" s="270"/>
      <c r="B167" s="275"/>
      <c r="C167" s="238"/>
      <c r="D167" s="15"/>
      <c r="E167" s="15"/>
      <c r="F167" s="7"/>
      <c r="G167" s="7"/>
      <c r="H167" s="274"/>
      <c r="I167" s="268"/>
      <c r="J167" s="279"/>
      <c r="K167" s="268"/>
      <c r="L167" s="268"/>
      <c r="M167" s="268"/>
      <c r="N167" s="268"/>
    </row>
    <row r="168" spans="1:14" ht="12.75" customHeight="1" x14ac:dyDescent="0.2">
      <c r="A168" s="275"/>
      <c r="B168" s="270"/>
      <c r="C168" s="273"/>
      <c r="D168" s="15"/>
      <c r="E168" s="15"/>
      <c r="F168" s="7"/>
      <c r="G168" s="7"/>
      <c r="H168" s="274"/>
      <c r="I168" s="268"/>
      <c r="J168" s="269"/>
      <c r="K168" s="268"/>
      <c r="L168" s="268"/>
      <c r="M168" s="268"/>
      <c r="N168" s="268"/>
    </row>
    <row r="169" spans="1:14" ht="12.75" customHeight="1" x14ac:dyDescent="0.2">
      <c r="A169" s="270"/>
      <c r="B169" s="270"/>
      <c r="C169" s="273"/>
      <c r="D169" s="15"/>
      <c r="E169" s="15"/>
      <c r="F169" s="7"/>
      <c r="G169" s="7"/>
      <c r="H169" s="274"/>
      <c r="I169" s="268"/>
      <c r="J169" s="268"/>
      <c r="K169" s="268"/>
      <c r="L169" s="268"/>
      <c r="M169" s="268"/>
      <c r="N169" s="268"/>
    </row>
    <row r="170" spans="1:14" ht="12.75" customHeight="1" x14ac:dyDescent="0.2">
      <c r="A170" s="270"/>
      <c r="B170" s="270"/>
      <c r="C170" s="273"/>
      <c r="D170" s="15"/>
      <c r="E170" s="15"/>
      <c r="F170" s="7"/>
      <c r="G170" s="7"/>
      <c r="H170" s="274"/>
      <c r="I170" s="268"/>
      <c r="J170" s="268"/>
      <c r="K170" s="268"/>
      <c r="L170" s="268"/>
      <c r="M170" s="268"/>
      <c r="N170" s="268"/>
    </row>
    <row r="171" spans="1:14" ht="12.75" customHeight="1" x14ac:dyDescent="0.2">
      <c r="A171" s="270"/>
      <c r="B171" s="270"/>
      <c r="C171" s="278"/>
      <c r="D171" s="15"/>
      <c r="E171" s="15"/>
      <c r="F171" s="7"/>
      <c r="G171" s="7"/>
      <c r="H171" s="274"/>
      <c r="I171" s="268"/>
      <c r="J171" s="268"/>
      <c r="K171" s="268"/>
      <c r="L171" s="268"/>
      <c r="M171" s="268"/>
      <c r="N171" s="268"/>
    </row>
    <row r="172" spans="1:14" ht="12.75" customHeight="1" x14ac:dyDescent="0.2">
      <c r="A172" s="270"/>
      <c r="B172" s="270"/>
      <c r="C172" s="278"/>
      <c r="D172" s="15"/>
      <c r="E172" s="15"/>
      <c r="F172" s="7"/>
      <c r="G172" s="7"/>
      <c r="H172" s="274"/>
      <c r="I172" s="268"/>
      <c r="J172" s="268"/>
      <c r="K172" s="268"/>
      <c r="L172" s="268"/>
      <c r="M172" s="268"/>
      <c r="N172" s="268"/>
    </row>
    <row r="173" spans="1:14" ht="12.75" customHeight="1" x14ac:dyDescent="0.2">
      <c r="A173" s="270"/>
      <c r="B173" s="270"/>
      <c r="C173" s="276"/>
      <c r="D173" s="15"/>
      <c r="E173" s="15"/>
      <c r="F173" s="7"/>
      <c r="G173" s="7"/>
      <c r="H173" s="274"/>
      <c r="I173" s="268"/>
      <c r="J173" s="268"/>
      <c r="K173" s="268"/>
      <c r="L173" s="268"/>
      <c r="M173" s="268"/>
      <c r="N173" s="268"/>
    </row>
    <row r="174" spans="1:14" ht="12.75" customHeight="1" x14ac:dyDescent="0.2">
      <c r="A174" s="270"/>
      <c r="B174" s="275"/>
      <c r="C174" s="238"/>
      <c r="D174" s="15"/>
      <c r="E174" s="15"/>
      <c r="F174" s="7"/>
      <c r="G174" s="7"/>
      <c r="H174" s="274"/>
      <c r="I174" s="268"/>
      <c r="J174" s="268"/>
      <c r="K174" s="268"/>
      <c r="L174" s="268"/>
      <c r="M174" s="268"/>
      <c r="N174" s="268"/>
    </row>
    <row r="175" spans="1:14" ht="12.75" customHeight="1" x14ac:dyDescent="0.2">
      <c r="A175" s="275"/>
      <c r="B175" s="270"/>
      <c r="C175" s="273"/>
      <c r="D175" s="15"/>
      <c r="E175" s="15"/>
      <c r="F175" s="15"/>
      <c r="G175" s="15"/>
      <c r="H175" s="274"/>
      <c r="I175" s="268"/>
      <c r="J175" s="268"/>
      <c r="K175" s="268"/>
      <c r="L175" s="268"/>
      <c r="M175" s="268"/>
      <c r="N175" s="268"/>
    </row>
    <row r="176" spans="1:14" ht="12.75" customHeight="1" x14ac:dyDescent="0.2">
      <c r="A176" s="270"/>
      <c r="B176" s="270"/>
      <c r="C176" s="276"/>
      <c r="D176" s="15"/>
      <c r="E176" s="15"/>
      <c r="F176" s="15"/>
      <c r="G176" s="15"/>
      <c r="H176" s="274"/>
      <c r="I176" s="268"/>
      <c r="J176" s="268"/>
      <c r="K176" s="268"/>
      <c r="L176" s="268"/>
      <c r="M176" s="268"/>
      <c r="N176" s="268"/>
    </row>
    <row r="177" spans="1:14" ht="12.75" customHeight="1" x14ac:dyDescent="0.2">
      <c r="A177" s="270"/>
      <c r="B177" s="270"/>
      <c r="C177" s="273"/>
      <c r="D177" s="15"/>
      <c r="E177" s="15"/>
      <c r="F177" s="15"/>
      <c r="G177" s="15"/>
      <c r="H177" s="274"/>
      <c r="I177" s="268"/>
      <c r="J177" s="268"/>
      <c r="K177" s="268"/>
      <c r="L177" s="268"/>
      <c r="M177" s="268"/>
      <c r="N177" s="268"/>
    </row>
    <row r="178" spans="1:14" x14ac:dyDescent="0.2">
      <c r="A178" s="270"/>
      <c r="B178" s="270"/>
      <c r="C178" s="273"/>
      <c r="D178" s="15"/>
      <c r="E178" s="15"/>
      <c r="F178" s="15"/>
      <c r="G178" s="15"/>
      <c r="H178" s="274"/>
      <c r="I178" s="268"/>
      <c r="J178" s="268"/>
      <c r="K178" s="268"/>
      <c r="L178" s="268"/>
      <c r="M178" s="268"/>
      <c r="N178" s="268"/>
    </row>
    <row r="179" spans="1:14" x14ac:dyDescent="0.2">
      <c r="A179" s="270"/>
      <c r="B179" s="270"/>
      <c r="C179" s="238"/>
      <c r="D179" s="15"/>
      <c r="E179" s="15"/>
      <c r="F179" s="15"/>
      <c r="G179" s="15"/>
      <c r="H179" s="274"/>
      <c r="I179" s="268"/>
      <c r="J179" s="268"/>
      <c r="K179" s="268"/>
      <c r="L179" s="268"/>
      <c r="M179" s="268"/>
      <c r="N179" s="268"/>
    </row>
    <row r="180" spans="1:14" ht="12" customHeight="1" x14ac:dyDescent="0.2">
      <c r="A180" s="270"/>
      <c r="B180" s="270"/>
      <c r="C180" s="273"/>
      <c r="D180" s="15"/>
      <c r="E180" s="15"/>
      <c r="F180" s="15"/>
      <c r="G180" s="15"/>
      <c r="H180" s="274"/>
      <c r="I180" s="268"/>
      <c r="J180" s="268"/>
      <c r="K180" s="268"/>
      <c r="L180" s="268"/>
      <c r="M180" s="268"/>
      <c r="N180" s="268"/>
    </row>
    <row r="181" spans="1:14" x14ac:dyDescent="0.2">
      <c r="A181" s="270"/>
      <c r="B181" s="270"/>
      <c r="C181" s="273"/>
      <c r="D181" s="15"/>
      <c r="E181" s="15"/>
      <c r="F181" s="15"/>
      <c r="G181" s="15"/>
      <c r="H181" s="274"/>
      <c r="I181" s="268"/>
      <c r="J181" s="268"/>
      <c r="K181" s="268"/>
      <c r="L181" s="268"/>
      <c r="M181" s="268"/>
      <c r="N181" s="268"/>
    </row>
    <row r="182" spans="1:14" x14ac:dyDescent="0.2">
      <c r="A182" s="270"/>
      <c r="B182" s="270"/>
      <c r="C182" s="273"/>
      <c r="D182" s="15"/>
      <c r="E182" s="15"/>
      <c r="F182" s="15"/>
      <c r="G182" s="15"/>
      <c r="H182" s="274"/>
      <c r="I182" s="268"/>
      <c r="J182" s="268"/>
      <c r="K182" s="268"/>
      <c r="L182" s="268"/>
      <c r="M182" s="268"/>
      <c r="N182" s="268"/>
    </row>
    <row r="183" spans="1:14" x14ac:dyDescent="0.2">
      <c r="A183" s="270"/>
      <c r="B183" s="270"/>
      <c r="C183" s="273"/>
      <c r="D183" s="15"/>
      <c r="E183" s="15"/>
      <c r="F183" s="15"/>
      <c r="G183" s="15"/>
      <c r="H183" s="274"/>
      <c r="I183" s="268"/>
      <c r="J183" s="268"/>
      <c r="K183" s="268"/>
      <c r="L183" s="268"/>
      <c r="M183" s="268"/>
      <c r="N183" s="268"/>
    </row>
    <row r="184" spans="1:14" x14ac:dyDescent="0.2">
      <c r="A184" s="270"/>
      <c r="B184" s="270"/>
      <c r="C184" s="273"/>
      <c r="D184" s="15"/>
      <c r="E184" s="15"/>
      <c r="F184" s="15"/>
      <c r="G184" s="15"/>
      <c r="H184" s="274"/>
      <c r="I184" s="268"/>
      <c r="J184" s="268"/>
      <c r="K184" s="268"/>
      <c r="L184" s="268"/>
      <c r="M184" s="268"/>
      <c r="N184" s="268"/>
    </row>
    <row r="185" spans="1:14" x14ac:dyDescent="0.2">
      <c r="A185" s="270"/>
      <c r="B185" s="270"/>
      <c r="C185" s="273"/>
      <c r="D185" s="15"/>
      <c r="E185" s="15"/>
      <c r="F185" s="15"/>
      <c r="G185" s="15"/>
      <c r="H185" s="274"/>
      <c r="I185" s="268"/>
      <c r="J185" s="268"/>
      <c r="K185" s="268"/>
      <c r="L185" s="268"/>
      <c r="M185" s="268"/>
      <c r="N185" s="268"/>
    </row>
    <row r="186" spans="1:14" x14ac:dyDescent="0.2">
      <c r="A186" s="270"/>
      <c r="B186" s="270"/>
      <c r="C186" s="273"/>
      <c r="D186" s="15"/>
      <c r="E186" s="15"/>
      <c r="F186" s="15"/>
      <c r="G186" s="15"/>
      <c r="H186" s="274"/>
      <c r="I186" s="268"/>
      <c r="J186" s="268"/>
      <c r="K186" s="268"/>
      <c r="L186" s="268"/>
      <c r="M186" s="268"/>
      <c r="N186" s="268"/>
    </row>
    <row r="187" spans="1:14" x14ac:dyDescent="0.2">
      <c r="A187" s="270"/>
      <c r="B187" s="270"/>
      <c r="C187" s="273"/>
      <c r="D187" s="15"/>
      <c r="E187" s="15"/>
      <c r="F187" s="15"/>
      <c r="G187" s="15"/>
      <c r="H187" s="274"/>
      <c r="I187" s="268"/>
      <c r="J187" s="268"/>
      <c r="K187" s="268"/>
      <c r="L187" s="268"/>
      <c r="M187" s="268"/>
      <c r="N187" s="268"/>
    </row>
    <row r="188" spans="1:14" x14ac:dyDescent="0.2">
      <c r="A188" s="270"/>
      <c r="B188" s="270"/>
      <c r="C188" s="273"/>
      <c r="D188" s="15"/>
      <c r="E188" s="15"/>
      <c r="F188" s="15"/>
      <c r="G188" s="15"/>
      <c r="H188" s="274"/>
      <c r="I188" s="268"/>
    </row>
    <row r="189" spans="1:14" x14ac:dyDescent="0.2">
      <c r="A189" s="270"/>
      <c r="B189" s="270"/>
      <c r="C189" s="273"/>
      <c r="D189" s="15"/>
      <c r="E189" s="15"/>
      <c r="F189" s="15"/>
      <c r="G189" s="15"/>
      <c r="H189" s="274"/>
    </row>
    <row r="190" spans="1:14" x14ac:dyDescent="0.2">
      <c r="A190" s="270"/>
      <c r="B190" s="270"/>
      <c r="C190" s="278"/>
      <c r="D190" s="15"/>
      <c r="E190" s="15"/>
      <c r="F190" s="15"/>
      <c r="G190" s="15"/>
      <c r="H190" s="274"/>
    </row>
    <row r="191" spans="1:14" x14ac:dyDescent="0.2">
      <c r="A191" s="270"/>
      <c r="B191" s="270"/>
      <c r="C191" s="278"/>
      <c r="D191" s="15"/>
      <c r="E191" s="15"/>
      <c r="F191" s="15"/>
      <c r="G191" s="15"/>
      <c r="H191" s="274"/>
    </row>
    <row r="192" spans="1:14" x14ac:dyDescent="0.2">
      <c r="A192" s="270"/>
      <c r="B192" s="270"/>
      <c r="C192" s="278"/>
      <c r="D192" s="15"/>
      <c r="E192" s="15"/>
      <c r="F192" s="15"/>
      <c r="G192" s="15"/>
      <c r="H192" s="274"/>
    </row>
    <row r="193" spans="1:8" ht="12.75" customHeight="1" x14ac:dyDescent="0.2">
      <c r="A193" s="270"/>
      <c r="B193" s="270"/>
      <c r="C193" s="278"/>
      <c r="D193" s="15"/>
      <c r="E193" s="15"/>
      <c r="F193" s="15"/>
      <c r="G193" s="15"/>
      <c r="H193" s="274"/>
    </row>
    <row r="194" spans="1:8" x14ac:dyDescent="0.2">
      <c r="A194" s="270"/>
      <c r="B194" s="270"/>
      <c r="C194" s="278"/>
      <c r="D194" s="15"/>
      <c r="E194" s="15"/>
      <c r="F194" s="15"/>
      <c r="G194" s="15"/>
      <c r="H194" s="274"/>
    </row>
    <row r="195" spans="1:8" x14ac:dyDescent="0.2">
      <c r="A195" s="270"/>
      <c r="B195" s="270"/>
      <c r="C195" s="278"/>
      <c r="D195" s="15"/>
      <c r="E195" s="15"/>
      <c r="F195" s="15"/>
      <c r="G195" s="15"/>
      <c r="H195" s="274"/>
    </row>
    <row r="196" spans="1:8" x14ac:dyDescent="0.2">
      <c r="A196" s="270"/>
      <c r="B196" s="270"/>
      <c r="C196" s="278"/>
      <c r="D196" s="15"/>
      <c r="E196" s="15"/>
      <c r="F196" s="15"/>
      <c r="G196" s="15"/>
      <c r="H196" s="274"/>
    </row>
    <row r="197" spans="1:8" x14ac:dyDescent="0.2">
      <c r="A197" s="270"/>
      <c r="B197" s="270"/>
      <c r="C197" s="280"/>
      <c r="D197" s="15"/>
      <c r="E197" s="15"/>
      <c r="F197" s="15"/>
      <c r="G197" s="15"/>
      <c r="H197" s="274"/>
    </row>
    <row r="198" spans="1:8" x14ac:dyDescent="0.2">
      <c r="A198" s="270"/>
      <c r="B198" s="270"/>
      <c r="C198" s="240"/>
      <c r="D198" s="15"/>
      <c r="E198" s="15"/>
      <c r="F198" s="15"/>
      <c r="G198" s="15"/>
      <c r="H198" s="274"/>
    </row>
    <row r="199" spans="1:8" x14ac:dyDescent="0.2">
      <c r="A199" s="270"/>
      <c r="B199" s="270"/>
      <c r="C199" s="273"/>
      <c r="D199" s="15"/>
      <c r="E199" s="15"/>
      <c r="F199" s="15"/>
      <c r="G199" s="15"/>
      <c r="H199" s="274"/>
    </row>
    <row r="200" spans="1:8" x14ac:dyDescent="0.2">
      <c r="A200" s="270"/>
      <c r="B200" s="270"/>
      <c r="C200" s="273"/>
      <c r="D200" s="15"/>
      <c r="E200" s="15"/>
      <c r="F200" s="15"/>
      <c r="G200" s="15"/>
      <c r="H200" s="274"/>
    </row>
    <row r="201" spans="1:8" x14ac:dyDescent="0.2">
      <c r="A201" s="270"/>
      <c r="B201" s="270"/>
      <c r="C201" s="273"/>
      <c r="D201" s="15"/>
      <c r="E201" s="15"/>
      <c r="F201" s="15"/>
      <c r="G201" s="15"/>
      <c r="H201" s="274"/>
    </row>
    <row r="202" spans="1:8" ht="12" customHeight="1" x14ac:dyDescent="0.2">
      <c r="A202" s="270"/>
      <c r="B202" s="270"/>
      <c r="C202" s="273"/>
      <c r="D202" s="15"/>
      <c r="E202" s="15"/>
      <c r="F202" s="15"/>
      <c r="G202" s="15"/>
      <c r="H202" s="274"/>
    </row>
    <row r="203" spans="1:8" x14ac:dyDescent="0.2">
      <c r="A203" s="270"/>
      <c r="B203" s="270"/>
      <c r="C203" s="273"/>
      <c r="D203" s="15"/>
      <c r="E203" s="15"/>
      <c r="F203" s="15"/>
      <c r="G203" s="15"/>
      <c r="H203" s="274"/>
    </row>
    <row r="204" spans="1:8" x14ac:dyDescent="0.2">
      <c r="A204" s="270"/>
      <c r="B204" s="270"/>
      <c r="C204" s="240"/>
      <c r="D204" s="15"/>
      <c r="E204" s="15"/>
      <c r="F204" s="15"/>
      <c r="G204" s="15"/>
      <c r="H204" s="274"/>
    </row>
    <row r="205" spans="1:8" x14ac:dyDescent="0.2">
      <c r="A205" s="270"/>
      <c r="B205" s="270"/>
      <c r="C205" s="240"/>
      <c r="D205" s="15"/>
      <c r="E205" s="15"/>
      <c r="F205" s="15"/>
      <c r="G205" s="15"/>
      <c r="H205" s="274"/>
    </row>
    <row r="206" spans="1:8" x14ac:dyDescent="0.2">
      <c r="A206" s="270"/>
      <c r="B206" s="270"/>
      <c r="C206" s="240"/>
      <c r="D206" s="15"/>
      <c r="E206" s="15"/>
      <c r="F206" s="15"/>
      <c r="G206" s="15"/>
      <c r="H206" s="274"/>
    </row>
    <row r="207" spans="1:8" x14ac:dyDescent="0.2">
      <c r="A207" s="270"/>
      <c r="B207" s="270"/>
      <c r="C207" s="240"/>
      <c r="D207" s="15"/>
      <c r="E207" s="15"/>
      <c r="F207" s="15"/>
      <c r="G207" s="15"/>
      <c r="H207" s="274"/>
    </row>
    <row r="208" spans="1:8" x14ac:dyDescent="0.2">
      <c r="A208" s="270"/>
      <c r="B208" s="270"/>
      <c r="C208" s="240"/>
      <c r="D208" s="15"/>
      <c r="E208" s="15"/>
      <c r="F208" s="15"/>
      <c r="G208" s="15"/>
      <c r="H208" s="274"/>
    </row>
    <row r="209" spans="1:8" ht="12" customHeight="1" x14ac:dyDescent="0.2">
      <c r="A209" s="270"/>
      <c r="B209" s="270"/>
      <c r="C209" s="240"/>
      <c r="D209" s="15"/>
      <c r="E209" s="15"/>
      <c r="F209" s="15"/>
      <c r="G209" s="15"/>
      <c r="H209" s="274"/>
    </row>
    <row r="210" spans="1:8" ht="12" customHeight="1" x14ac:dyDescent="0.2">
      <c r="A210" s="270"/>
      <c r="B210" s="270"/>
      <c r="C210" s="273"/>
      <c r="D210" s="15"/>
      <c r="E210" s="15"/>
      <c r="F210" s="15"/>
      <c r="G210" s="15"/>
      <c r="H210" s="274"/>
    </row>
    <row r="211" spans="1:8" x14ac:dyDescent="0.2">
      <c r="A211" s="270"/>
      <c r="B211" s="270"/>
      <c r="C211" s="273"/>
      <c r="D211" s="15"/>
      <c r="E211" s="15"/>
      <c r="F211" s="15"/>
      <c r="G211" s="15"/>
      <c r="H211" s="274"/>
    </row>
    <row r="212" spans="1:8" x14ac:dyDescent="0.2">
      <c r="A212" s="270"/>
      <c r="B212" s="270"/>
      <c r="C212" s="273"/>
      <c r="D212" s="15"/>
      <c r="E212" s="15"/>
      <c r="F212" s="15"/>
      <c r="G212" s="15"/>
      <c r="H212" s="274"/>
    </row>
    <row r="213" spans="1:8" x14ac:dyDescent="0.2">
      <c r="A213" s="270"/>
      <c r="B213" s="270"/>
      <c r="C213" s="273"/>
      <c r="D213" s="15"/>
      <c r="E213" s="15"/>
      <c r="F213" s="15"/>
      <c r="G213" s="15"/>
      <c r="H213" s="274"/>
    </row>
    <row r="214" spans="1:8" x14ac:dyDescent="0.2">
      <c r="A214" s="270"/>
      <c r="B214" s="270"/>
      <c r="C214" s="273"/>
      <c r="D214" s="15"/>
      <c r="E214" s="15"/>
      <c r="F214" s="15"/>
      <c r="G214" s="15"/>
      <c r="H214" s="274"/>
    </row>
    <row r="215" spans="1:8" x14ac:dyDescent="0.2">
      <c r="A215" s="270"/>
      <c r="B215" s="270"/>
      <c r="C215" s="273"/>
      <c r="D215" s="15"/>
      <c r="E215" s="15"/>
      <c r="F215" s="15"/>
      <c r="G215" s="15"/>
      <c r="H215" s="274"/>
    </row>
    <row r="216" spans="1:8" x14ac:dyDescent="0.2">
      <c r="A216" s="270"/>
      <c r="B216" s="270"/>
      <c r="C216" s="273"/>
      <c r="D216" s="15"/>
      <c r="E216" s="15"/>
      <c r="F216" s="15"/>
      <c r="G216" s="15"/>
      <c r="H216" s="274"/>
    </row>
    <row r="217" spans="1:8" x14ac:dyDescent="0.2">
      <c r="A217" s="270"/>
      <c r="B217" s="270"/>
      <c r="C217" s="273"/>
      <c r="D217" s="15"/>
      <c r="E217" s="15"/>
      <c r="F217" s="15"/>
      <c r="G217" s="15"/>
      <c r="H217" s="274"/>
    </row>
    <row r="218" spans="1:8" x14ac:dyDescent="0.2">
      <c r="A218" s="270"/>
      <c r="B218" s="270"/>
      <c r="C218" s="278"/>
      <c r="D218" s="15"/>
      <c r="E218" s="15"/>
      <c r="F218" s="15"/>
      <c r="G218" s="15"/>
      <c r="H218" s="274"/>
    </row>
    <row r="219" spans="1:8" x14ac:dyDescent="0.2">
      <c r="A219" s="270"/>
      <c r="B219" s="270"/>
      <c r="C219" s="273"/>
      <c r="D219" s="15"/>
      <c r="E219" s="15"/>
      <c r="F219" s="15"/>
      <c r="G219" s="15"/>
      <c r="H219" s="274"/>
    </row>
    <row r="220" spans="1:8" x14ac:dyDescent="0.2">
      <c r="A220" s="270"/>
      <c r="B220" s="270"/>
      <c r="C220" s="273"/>
      <c r="D220" s="15"/>
      <c r="E220" s="15"/>
      <c r="F220" s="15"/>
      <c r="G220" s="15"/>
      <c r="H220" s="274"/>
    </row>
    <row r="221" spans="1:8" x14ac:dyDescent="0.2">
      <c r="A221" s="270"/>
      <c r="B221" s="270"/>
      <c r="C221" s="273"/>
      <c r="D221" s="15"/>
      <c r="E221" s="15"/>
      <c r="F221" s="15"/>
      <c r="G221" s="15"/>
      <c r="H221" s="274"/>
    </row>
    <row r="222" spans="1:8" x14ac:dyDescent="0.2">
      <c r="A222" s="270"/>
      <c r="B222" s="270"/>
      <c r="C222" s="273"/>
      <c r="D222" s="15"/>
      <c r="E222" s="15"/>
      <c r="F222" s="15"/>
      <c r="G222" s="15"/>
      <c r="H222" s="274"/>
    </row>
    <row r="223" spans="1:8" x14ac:dyDescent="0.2">
      <c r="A223" s="270"/>
      <c r="B223" s="270"/>
      <c r="C223" s="273"/>
      <c r="D223" s="15"/>
      <c r="E223" s="15"/>
      <c r="F223" s="15"/>
      <c r="G223" s="15"/>
      <c r="H223" s="274"/>
    </row>
    <row r="224" spans="1:8" x14ac:dyDescent="0.2">
      <c r="A224" s="270"/>
      <c r="B224" s="270"/>
      <c r="C224" s="273"/>
      <c r="D224" s="15"/>
      <c r="E224" s="15"/>
      <c r="F224" s="15"/>
      <c r="G224" s="15"/>
      <c r="H224" s="274"/>
    </row>
    <row r="225" spans="1:9" x14ac:dyDescent="0.2">
      <c r="A225" s="270"/>
      <c r="B225" s="270"/>
      <c r="C225" s="273"/>
      <c r="D225" s="15"/>
      <c r="E225" s="15"/>
      <c r="F225" s="15"/>
      <c r="G225" s="15"/>
      <c r="H225" s="274"/>
    </row>
    <row r="226" spans="1:9" x14ac:dyDescent="0.2">
      <c r="A226" s="270"/>
      <c r="B226" s="270"/>
      <c r="C226" s="273"/>
      <c r="D226" s="15"/>
      <c r="E226" s="15"/>
      <c r="F226" s="15"/>
      <c r="G226" s="15"/>
      <c r="H226" s="274"/>
    </row>
    <row r="227" spans="1:9" x14ac:dyDescent="0.2">
      <c r="A227" s="270"/>
      <c r="B227" s="270"/>
      <c r="C227" s="273"/>
      <c r="D227" s="15"/>
      <c r="E227" s="15"/>
      <c r="F227" s="15"/>
      <c r="G227" s="15"/>
      <c r="H227" s="274"/>
    </row>
    <row r="228" spans="1:9" x14ac:dyDescent="0.2">
      <c r="A228" s="270"/>
      <c r="B228" s="270"/>
      <c r="C228" s="273"/>
      <c r="D228" s="15"/>
      <c r="E228" s="15"/>
      <c r="F228" s="15"/>
      <c r="G228" s="15"/>
      <c r="H228" s="274"/>
    </row>
    <row r="229" spans="1:9" x14ac:dyDescent="0.2">
      <c r="A229" s="270"/>
      <c r="B229" s="270"/>
      <c r="C229" s="273"/>
      <c r="D229" s="15"/>
      <c r="E229" s="15"/>
      <c r="F229" s="15"/>
      <c r="G229" s="15"/>
      <c r="H229" s="274"/>
      <c r="I229" s="268"/>
    </row>
    <row r="230" spans="1:9" ht="12" customHeight="1" x14ac:dyDescent="0.2">
      <c r="A230" s="270"/>
      <c r="B230" s="270"/>
      <c r="C230" s="273"/>
      <c r="D230" s="15"/>
      <c r="E230" s="15"/>
      <c r="F230" s="15"/>
      <c r="G230" s="15"/>
      <c r="H230" s="274"/>
    </row>
    <row r="231" spans="1:9" x14ac:dyDescent="0.2">
      <c r="A231" s="270"/>
      <c r="B231" s="270"/>
      <c r="C231" s="273"/>
      <c r="D231" s="15"/>
      <c r="E231" s="15"/>
      <c r="F231" s="15"/>
      <c r="G231" s="15"/>
      <c r="H231" s="274"/>
    </row>
    <row r="232" spans="1:9" x14ac:dyDescent="0.2">
      <c r="A232" s="270"/>
      <c r="B232" s="270"/>
      <c r="C232" s="273"/>
      <c r="D232" s="15"/>
      <c r="E232" s="15"/>
      <c r="F232" s="15"/>
      <c r="G232" s="15"/>
      <c r="H232" s="274"/>
    </row>
    <row r="233" spans="1:9" x14ac:dyDescent="0.2">
      <c r="A233" s="270"/>
      <c r="B233" s="270"/>
      <c r="C233" s="273"/>
      <c r="D233" s="15"/>
      <c r="E233" s="15"/>
      <c r="F233" s="15"/>
      <c r="G233" s="15"/>
      <c r="H233" s="274"/>
    </row>
    <row r="234" spans="1:9" x14ac:dyDescent="0.2">
      <c r="A234" s="270"/>
      <c r="B234" s="270"/>
      <c r="C234" s="273"/>
      <c r="D234" s="15"/>
      <c r="E234" s="15"/>
      <c r="F234" s="15"/>
      <c r="G234" s="15"/>
      <c r="H234" s="274"/>
    </row>
    <row r="235" spans="1:9" x14ac:dyDescent="0.2">
      <c r="A235" s="270"/>
      <c r="B235" s="270"/>
      <c r="C235" s="273"/>
      <c r="D235" s="15"/>
      <c r="E235" s="15"/>
      <c r="F235" s="15"/>
      <c r="G235" s="15"/>
      <c r="H235" s="274"/>
    </row>
    <row r="236" spans="1:9" x14ac:dyDescent="0.2">
      <c r="A236" s="270"/>
      <c r="B236" s="270"/>
      <c r="C236" s="273"/>
      <c r="D236" s="15"/>
      <c r="E236" s="15"/>
      <c r="F236" s="15"/>
      <c r="G236" s="15"/>
      <c r="H236" s="274"/>
    </row>
    <row r="237" spans="1:9" x14ac:dyDescent="0.2">
      <c r="A237" s="270"/>
      <c r="B237" s="270"/>
      <c r="C237" s="273"/>
      <c r="D237" s="15"/>
      <c r="E237" s="15"/>
      <c r="F237" s="15"/>
      <c r="G237" s="15"/>
      <c r="H237" s="274"/>
    </row>
    <row r="238" spans="1:9" x14ac:dyDescent="0.2">
      <c r="A238" s="270"/>
      <c r="B238" s="270"/>
      <c r="C238" s="273"/>
      <c r="D238" s="15"/>
      <c r="E238" s="15"/>
      <c r="F238" s="15"/>
      <c r="G238" s="15"/>
      <c r="H238" s="274"/>
    </row>
    <row r="239" spans="1:9" x14ac:dyDescent="0.2">
      <c r="A239" s="270"/>
      <c r="B239" s="270"/>
      <c r="C239" s="273"/>
      <c r="D239" s="15"/>
      <c r="E239" s="15"/>
      <c r="F239" s="15"/>
      <c r="G239" s="15"/>
      <c r="H239" s="274"/>
    </row>
    <row r="240" spans="1:9" x14ac:dyDescent="0.2">
      <c r="A240" s="270"/>
      <c r="B240" s="270"/>
      <c r="C240" s="273"/>
      <c r="D240" s="15"/>
      <c r="E240" s="15"/>
      <c r="F240" s="15"/>
      <c r="G240" s="15"/>
      <c r="H240" s="15"/>
    </row>
    <row r="241" spans="1:8" x14ac:dyDescent="0.2">
      <c r="A241" s="270"/>
      <c r="B241" s="270"/>
      <c r="C241" s="273"/>
      <c r="D241" s="15"/>
      <c r="E241" s="15"/>
      <c r="F241" s="15"/>
      <c r="G241" s="15"/>
      <c r="H241" s="15"/>
    </row>
    <row r="242" spans="1:8" x14ac:dyDescent="0.2">
      <c r="A242" s="270"/>
      <c r="B242" s="270"/>
      <c r="C242" s="273"/>
      <c r="D242" s="15"/>
      <c r="E242" s="15"/>
      <c r="F242" s="15"/>
      <c r="G242" s="15"/>
      <c r="H242" s="15"/>
    </row>
    <row r="243" spans="1:8" x14ac:dyDescent="0.2">
      <c r="A243" s="270"/>
      <c r="B243" s="270"/>
      <c r="C243" s="273"/>
      <c r="D243" s="15"/>
      <c r="E243" s="15"/>
      <c r="F243" s="15"/>
      <c r="G243" s="15"/>
      <c r="H243" s="15"/>
    </row>
    <row r="244" spans="1:8" ht="12" customHeight="1" x14ac:dyDescent="0.2">
      <c r="A244" s="270"/>
      <c r="B244" s="270"/>
      <c r="C244" s="273"/>
      <c r="D244" s="15"/>
      <c r="E244" s="15"/>
      <c r="F244" s="15"/>
      <c r="G244" s="15"/>
      <c r="H244" s="15"/>
    </row>
    <row r="245" spans="1:8" x14ac:dyDescent="0.2">
      <c r="A245" s="270"/>
      <c r="B245" s="270"/>
      <c r="C245" s="273"/>
      <c r="D245" s="15"/>
      <c r="E245" s="15"/>
      <c r="F245" s="15"/>
      <c r="G245" s="15"/>
      <c r="H245" s="15"/>
    </row>
    <row r="246" spans="1:8" x14ac:dyDescent="0.2">
      <c r="A246" s="270"/>
      <c r="B246" s="270"/>
      <c r="C246" s="273"/>
      <c r="D246" s="15"/>
      <c r="E246" s="15"/>
      <c r="F246" s="15"/>
      <c r="G246" s="15"/>
      <c r="H246" s="15"/>
    </row>
    <row r="247" spans="1:8" x14ac:dyDescent="0.2">
      <c r="A247" s="270"/>
      <c r="B247" s="270"/>
      <c r="C247" s="273"/>
      <c r="D247" s="15"/>
      <c r="E247" s="15"/>
      <c r="F247" s="15"/>
      <c r="G247" s="15"/>
      <c r="H247" s="15"/>
    </row>
    <row r="248" spans="1:8" x14ac:dyDescent="0.2">
      <c r="A248" s="270"/>
      <c r="B248" s="270"/>
      <c r="C248" s="273"/>
      <c r="D248" s="15"/>
      <c r="E248" s="15"/>
      <c r="F248" s="15"/>
      <c r="G248" s="15"/>
      <c r="H248" s="15"/>
    </row>
    <row r="249" spans="1:8" x14ac:dyDescent="0.2">
      <c r="A249" s="270"/>
      <c r="B249" s="270"/>
      <c r="C249" s="273"/>
      <c r="D249" s="15"/>
      <c r="E249" s="15"/>
      <c r="F249" s="15"/>
      <c r="G249" s="15"/>
      <c r="H249" s="15"/>
    </row>
    <row r="250" spans="1:8" x14ac:dyDescent="0.2">
      <c r="A250" s="270"/>
      <c r="B250" s="270"/>
      <c r="C250" s="273"/>
      <c r="D250" s="15"/>
      <c r="E250" s="15"/>
      <c r="F250" s="15"/>
      <c r="G250" s="15"/>
      <c r="H250" s="15"/>
    </row>
    <row r="251" spans="1:8" ht="12.75" customHeight="1" x14ac:dyDescent="0.2">
      <c r="A251" s="270"/>
      <c r="B251" s="270"/>
      <c r="C251" s="273"/>
      <c r="D251" s="15"/>
      <c r="E251" s="15"/>
      <c r="F251" s="15"/>
      <c r="G251" s="15"/>
      <c r="H251" s="15"/>
    </row>
    <row r="252" spans="1:8" ht="12.75" customHeight="1" x14ac:dyDescent="0.2">
      <c r="A252" s="270"/>
      <c r="B252" s="270"/>
      <c r="C252" s="273"/>
      <c r="D252" s="15"/>
      <c r="E252" s="15"/>
      <c r="F252" s="15"/>
      <c r="G252" s="15"/>
      <c r="H252" s="15"/>
    </row>
    <row r="253" spans="1:8" ht="12.75" customHeight="1" x14ac:dyDescent="0.2">
      <c r="A253" s="270"/>
      <c r="B253" s="270"/>
      <c r="C253" s="273"/>
      <c r="D253" s="15"/>
      <c r="E253" s="15"/>
      <c r="F253" s="15"/>
      <c r="G253" s="15"/>
      <c r="H253" s="15"/>
    </row>
    <row r="254" spans="1:8" x14ac:dyDescent="0.2">
      <c r="A254" s="270"/>
      <c r="B254" s="270"/>
      <c r="C254" s="273"/>
      <c r="D254" s="15"/>
      <c r="E254" s="15"/>
      <c r="F254" s="15"/>
      <c r="G254" s="15"/>
      <c r="H254" s="15"/>
    </row>
    <row r="255" spans="1:8" x14ac:dyDescent="0.2">
      <c r="A255" s="270"/>
      <c r="B255" s="270"/>
      <c r="C255" s="273"/>
      <c r="D255" s="15"/>
      <c r="E255" s="15"/>
      <c r="F255" s="15"/>
      <c r="G255" s="15"/>
      <c r="H255" s="15"/>
    </row>
    <row r="256" spans="1:8" x14ac:dyDescent="0.2">
      <c r="A256" s="270"/>
      <c r="B256" s="270"/>
      <c r="C256" s="273"/>
      <c r="D256" s="15"/>
      <c r="E256" s="15"/>
      <c r="F256" s="15"/>
      <c r="G256" s="15"/>
      <c r="H256" s="15"/>
    </row>
    <row r="257" spans="1:8" x14ac:dyDescent="0.2">
      <c r="A257" s="270"/>
      <c r="B257" s="270"/>
      <c r="C257" s="273"/>
      <c r="D257" s="15"/>
      <c r="E257" s="15"/>
      <c r="F257" s="15"/>
      <c r="G257" s="15"/>
      <c r="H257" s="15"/>
    </row>
    <row r="258" spans="1:8" x14ac:dyDescent="0.2">
      <c r="A258" s="270"/>
      <c r="B258" s="270"/>
      <c r="C258" s="273"/>
      <c r="D258" s="15"/>
      <c r="E258" s="15"/>
      <c r="F258" s="15"/>
      <c r="G258" s="15"/>
      <c r="H258" s="15"/>
    </row>
    <row r="259" spans="1:8" x14ac:dyDescent="0.2">
      <c r="A259" s="270"/>
      <c r="B259" s="270"/>
      <c r="C259" s="273"/>
      <c r="D259" s="15"/>
      <c r="E259" s="15"/>
      <c r="F259" s="15"/>
      <c r="G259" s="15"/>
      <c r="H259" s="15"/>
    </row>
    <row r="260" spans="1:8" x14ac:dyDescent="0.2">
      <c r="A260" s="270"/>
      <c r="B260" s="270"/>
      <c r="C260" s="273"/>
      <c r="D260" s="15"/>
      <c r="E260" s="15"/>
      <c r="F260" s="15"/>
      <c r="G260" s="15"/>
      <c r="H260" s="15"/>
    </row>
    <row r="261" spans="1:8" x14ac:dyDescent="0.2">
      <c r="A261" s="270"/>
      <c r="B261" s="270"/>
      <c r="C261" s="273"/>
      <c r="D261" s="15"/>
      <c r="E261" s="15"/>
      <c r="F261" s="15"/>
      <c r="G261" s="15"/>
      <c r="H261" s="15"/>
    </row>
    <row r="262" spans="1:8" x14ac:dyDescent="0.2">
      <c r="A262" s="270"/>
      <c r="B262" s="270"/>
      <c r="C262" s="273"/>
      <c r="D262" s="15"/>
      <c r="E262" s="15"/>
      <c r="F262" s="15"/>
      <c r="G262" s="15"/>
      <c r="H262" s="15"/>
    </row>
    <row r="263" spans="1:8" x14ac:dyDescent="0.2">
      <c r="A263" s="270"/>
      <c r="B263" s="270"/>
      <c r="C263" s="273"/>
      <c r="D263" s="15"/>
      <c r="E263" s="15"/>
      <c r="F263" s="15"/>
      <c r="G263" s="15"/>
      <c r="H263" s="15"/>
    </row>
    <row r="264" spans="1:8" x14ac:dyDescent="0.2">
      <c r="A264" s="270"/>
      <c r="B264" s="270"/>
      <c r="C264" s="273"/>
      <c r="D264" s="15"/>
      <c r="E264" s="15"/>
      <c r="F264" s="15"/>
      <c r="G264" s="15"/>
      <c r="H264" s="15"/>
    </row>
    <row r="265" spans="1:8" x14ac:dyDescent="0.2">
      <c r="A265" s="270"/>
      <c r="B265" s="270"/>
      <c r="C265" s="273"/>
      <c r="D265" s="15"/>
      <c r="E265" s="15"/>
      <c r="F265" s="15"/>
      <c r="G265" s="15"/>
      <c r="H265" s="15"/>
    </row>
    <row r="266" spans="1:8" x14ac:dyDescent="0.2">
      <c r="A266" s="270"/>
      <c r="B266" s="270"/>
      <c r="C266" s="273"/>
      <c r="D266" s="15"/>
      <c r="E266" s="15"/>
      <c r="F266" s="15"/>
      <c r="G266" s="15"/>
      <c r="H266" s="15"/>
    </row>
    <row r="267" spans="1:8" x14ac:dyDescent="0.2">
      <c r="A267" s="270"/>
      <c r="B267" s="270"/>
      <c r="C267" s="273"/>
      <c r="D267" s="15"/>
      <c r="E267" s="15"/>
      <c r="F267" s="15"/>
      <c r="G267" s="15"/>
      <c r="H267" s="15"/>
    </row>
    <row r="268" spans="1:8" x14ac:dyDescent="0.2">
      <c r="A268" s="270"/>
      <c r="B268" s="270"/>
      <c r="C268" s="273"/>
      <c r="D268" s="15"/>
      <c r="E268" s="15"/>
      <c r="F268" s="15"/>
      <c r="G268" s="15"/>
      <c r="H268" s="15"/>
    </row>
    <row r="269" spans="1:8" x14ac:dyDescent="0.2">
      <c r="A269" s="270"/>
      <c r="B269" s="270"/>
      <c r="C269" s="273"/>
      <c r="D269" s="15"/>
      <c r="E269" s="15"/>
      <c r="F269" s="15"/>
      <c r="G269" s="15"/>
      <c r="H269" s="15"/>
    </row>
    <row r="270" spans="1:8" x14ac:dyDescent="0.2">
      <c r="A270" s="270"/>
      <c r="B270" s="270"/>
      <c r="C270" s="273"/>
      <c r="D270" s="15"/>
      <c r="E270" s="15"/>
      <c r="F270" s="15"/>
      <c r="G270" s="15"/>
      <c r="H270" s="15"/>
    </row>
    <row r="271" spans="1:8" x14ac:dyDescent="0.2">
      <c r="A271" s="270"/>
      <c r="B271" s="270"/>
      <c r="C271" s="273"/>
      <c r="D271" s="15"/>
      <c r="E271" s="15"/>
      <c r="F271" s="15"/>
      <c r="G271" s="15"/>
      <c r="H271" s="15"/>
    </row>
    <row r="272" spans="1:8" x14ac:dyDescent="0.2">
      <c r="A272" s="270"/>
      <c r="B272" s="270"/>
      <c r="C272" s="273"/>
      <c r="D272" s="15"/>
      <c r="E272" s="15"/>
      <c r="F272" s="15"/>
      <c r="G272" s="15"/>
      <c r="H272" s="15"/>
    </row>
    <row r="273" spans="1:8" x14ac:dyDescent="0.2">
      <c r="A273" s="270"/>
      <c r="B273" s="270"/>
      <c r="C273" s="273"/>
      <c r="D273" s="15"/>
      <c r="E273" s="15"/>
      <c r="F273" s="15"/>
      <c r="G273" s="15"/>
      <c r="H273" s="15"/>
    </row>
    <row r="274" spans="1:8" x14ac:dyDescent="0.2">
      <c r="A274" s="270"/>
      <c r="B274" s="270"/>
      <c r="C274" s="238"/>
      <c r="D274" s="15"/>
      <c r="E274" s="15"/>
      <c r="F274" s="15"/>
      <c r="G274" s="15"/>
      <c r="H274" s="15"/>
    </row>
    <row r="275" spans="1:8" x14ac:dyDescent="0.2">
      <c r="A275" s="270"/>
      <c r="B275" s="270"/>
      <c r="C275" s="238"/>
      <c r="D275" s="15"/>
      <c r="E275" s="15"/>
      <c r="F275" s="15"/>
      <c r="G275" s="15"/>
      <c r="H275" s="15"/>
    </row>
    <row r="276" spans="1:8" x14ac:dyDescent="0.2">
      <c r="A276" s="270"/>
      <c r="B276" s="270"/>
      <c r="C276" s="238"/>
      <c r="D276" s="15"/>
      <c r="E276" s="15"/>
      <c r="F276" s="15"/>
      <c r="G276" s="15"/>
      <c r="H276" s="15"/>
    </row>
    <row r="277" spans="1:8" x14ac:dyDescent="0.2">
      <c r="A277" s="270"/>
      <c r="B277" s="270"/>
      <c r="C277" s="238"/>
      <c r="D277" s="15"/>
      <c r="E277" s="15"/>
      <c r="F277" s="15"/>
      <c r="G277" s="15"/>
      <c r="H277" s="15"/>
    </row>
    <row r="278" spans="1:8" x14ac:dyDescent="0.2">
      <c r="A278" s="270"/>
      <c r="B278" s="270"/>
      <c r="C278" s="238"/>
      <c r="D278" s="15"/>
      <c r="E278" s="15"/>
      <c r="F278" s="15"/>
      <c r="G278" s="15"/>
      <c r="H278" s="15"/>
    </row>
    <row r="279" spans="1:8" x14ac:dyDescent="0.2">
      <c r="A279" s="270"/>
      <c r="B279" s="270"/>
      <c r="C279" s="238"/>
      <c r="D279" s="15"/>
      <c r="E279" s="15"/>
      <c r="F279" s="15"/>
      <c r="G279" s="15"/>
      <c r="H279" s="15"/>
    </row>
    <row r="280" spans="1:8" x14ac:dyDescent="0.2">
      <c r="A280" s="270"/>
      <c r="B280" s="270"/>
      <c r="C280" s="238"/>
      <c r="D280" s="15"/>
      <c r="E280" s="15"/>
      <c r="F280" s="15"/>
      <c r="G280" s="15"/>
      <c r="H280" s="15"/>
    </row>
    <row r="281" spans="1:8" x14ac:dyDescent="0.2">
      <c r="A281" s="270"/>
      <c r="B281" s="270"/>
      <c r="C281" s="238"/>
      <c r="D281" s="15"/>
      <c r="E281" s="15"/>
      <c r="F281" s="15"/>
      <c r="G281" s="15"/>
      <c r="H281" s="15"/>
    </row>
    <row r="282" spans="1:8" x14ac:dyDescent="0.2">
      <c r="A282" s="270"/>
      <c r="B282" s="270"/>
      <c r="C282" s="238"/>
      <c r="D282" s="15"/>
      <c r="E282" s="15"/>
      <c r="F282" s="15"/>
      <c r="G282" s="15"/>
      <c r="H282" s="15"/>
    </row>
    <row r="283" spans="1:8" x14ac:dyDescent="0.2">
      <c r="A283" s="270"/>
      <c r="B283" s="270"/>
      <c r="C283" s="238"/>
      <c r="D283" s="15"/>
      <c r="E283" s="15"/>
      <c r="F283" s="15"/>
      <c r="G283" s="15"/>
      <c r="H283" s="15"/>
    </row>
    <row r="284" spans="1:8" x14ac:dyDescent="0.2">
      <c r="A284" s="270"/>
      <c r="B284" s="270"/>
      <c r="C284" s="238"/>
      <c r="D284" s="15"/>
      <c r="E284" s="15"/>
      <c r="F284" s="15"/>
      <c r="G284" s="15"/>
      <c r="H284" s="15"/>
    </row>
    <row r="285" spans="1:8" x14ac:dyDescent="0.2">
      <c r="A285" s="270"/>
      <c r="B285" s="270"/>
      <c r="C285" s="238"/>
      <c r="D285" s="15"/>
      <c r="E285" s="15"/>
      <c r="F285" s="15"/>
      <c r="G285" s="15"/>
      <c r="H285" s="15"/>
    </row>
    <row r="286" spans="1:8" x14ac:dyDescent="0.2">
      <c r="A286" s="270"/>
      <c r="B286" s="270"/>
      <c r="C286" s="238"/>
      <c r="D286" s="15"/>
      <c r="E286" s="15"/>
      <c r="F286" s="15"/>
      <c r="G286" s="15"/>
      <c r="H286" s="15"/>
    </row>
    <row r="287" spans="1:8" x14ac:dyDescent="0.2">
      <c r="A287" s="270"/>
      <c r="B287" s="270"/>
      <c r="C287" s="238"/>
      <c r="D287" s="15"/>
      <c r="E287" s="15"/>
      <c r="F287" s="15"/>
      <c r="G287" s="15"/>
      <c r="H287" s="15"/>
    </row>
    <row r="288" spans="1:8" x14ac:dyDescent="0.2">
      <c r="A288" s="270"/>
      <c r="B288" s="270"/>
      <c r="C288" s="238"/>
      <c r="D288" s="15"/>
      <c r="E288" s="15"/>
      <c r="F288" s="15"/>
      <c r="G288" s="15"/>
      <c r="H288" s="15"/>
    </row>
    <row r="289" spans="1:8" x14ac:dyDescent="0.2">
      <c r="A289" s="270"/>
      <c r="B289" s="270"/>
      <c r="C289" s="238"/>
      <c r="D289" s="15"/>
      <c r="E289" s="15"/>
      <c r="F289" s="15"/>
      <c r="G289" s="15"/>
      <c r="H289" s="15"/>
    </row>
    <row r="290" spans="1:8" x14ac:dyDescent="0.2">
      <c r="A290" s="270"/>
      <c r="B290" s="270"/>
      <c r="C290" s="238"/>
      <c r="D290" s="15"/>
      <c r="E290" s="15"/>
      <c r="F290" s="15"/>
      <c r="G290" s="15"/>
      <c r="H290" s="15"/>
    </row>
    <row r="291" spans="1:8" x14ac:dyDescent="0.2">
      <c r="A291" s="270"/>
      <c r="B291" s="270"/>
      <c r="C291" s="238"/>
      <c r="D291" s="15"/>
      <c r="E291" s="15"/>
      <c r="F291" s="15"/>
      <c r="G291" s="15"/>
      <c r="H291" s="15"/>
    </row>
    <row r="292" spans="1:8" x14ac:dyDescent="0.2">
      <c r="A292" s="270"/>
      <c r="B292" s="270"/>
      <c r="C292" s="238"/>
      <c r="D292" s="15"/>
      <c r="E292" s="15"/>
      <c r="F292" s="15"/>
      <c r="G292" s="15"/>
      <c r="H292" s="15"/>
    </row>
    <row r="293" spans="1:8" x14ac:dyDescent="0.2">
      <c r="A293" s="270"/>
      <c r="B293" s="270"/>
      <c r="C293" s="238"/>
      <c r="D293" s="15"/>
      <c r="E293" s="15"/>
      <c r="F293" s="15"/>
      <c r="G293" s="15"/>
      <c r="H293" s="15"/>
    </row>
    <row r="294" spans="1:8" x14ac:dyDescent="0.2">
      <c r="A294" s="270"/>
      <c r="B294" s="270"/>
      <c r="C294" s="238"/>
      <c r="D294" s="15"/>
      <c r="E294" s="15"/>
      <c r="F294" s="15"/>
      <c r="G294" s="15"/>
      <c r="H294" s="15"/>
    </row>
    <row r="295" spans="1:8" x14ac:dyDescent="0.2">
      <c r="A295" s="270"/>
      <c r="B295" s="270"/>
      <c r="C295" s="238"/>
      <c r="D295" s="15"/>
      <c r="E295" s="15"/>
      <c r="F295" s="15"/>
      <c r="G295" s="15"/>
      <c r="H295" s="15"/>
    </row>
    <row r="296" spans="1:8" x14ac:dyDescent="0.2">
      <c r="A296" s="270"/>
      <c r="B296" s="270"/>
      <c r="C296" s="238"/>
      <c r="D296" s="15"/>
      <c r="E296" s="15"/>
      <c r="F296" s="15"/>
      <c r="G296" s="15"/>
      <c r="H296" s="15"/>
    </row>
    <row r="297" spans="1:8" x14ac:dyDescent="0.2">
      <c r="A297" s="270"/>
      <c r="B297" s="270"/>
      <c r="C297" s="238"/>
      <c r="D297" s="15"/>
      <c r="E297" s="15"/>
      <c r="F297" s="15"/>
      <c r="G297" s="15"/>
      <c r="H297" s="15"/>
    </row>
    <row r="298" spans="1:8" x14ac:dyDescent="0.2">
      <c r="A298" s="270"/>
      <c r="B298" s="270"/>
      <c r="C298" s="238"/>
      <c r="D298" s="15"/>
      <c r="E298" s="15"/>
      <c r="F298" s="15"/>
      <c r="G298" s="15"/>
      <c r="H298" s="15"/>
    </row>
    <row r="299" spans="1:8" x14ac:dyDescent="0.2">
      <c r="A299" s="270"/>
      <c r="B299" s="270"/>
      <c r="C299" s="238"/>
      <c r="D299" s="15"/>
      <c r="E299" s="15"/>
      <c r="F299" s="15"/>
      <c r="G299" s="15"/>
      <c r="H299" s="15"/>
    </row>
    <row r="300" spans="1:8" x14ac:dyDescent="0.2">
      <c r="A300" s="270"/>
      <c r="B300" s="270"/>
      <c r="C300" s="238"/>
      <c r="D300" s="15"/>
      <c r="E300" s="15"/>
      <c r="F300" s="15"/>
      <c r="G300" s="15"/>
      <c r="H300" s="15"/>
    </row>
    <row r="301" spans="1:8" x14ac:dyDescent="0.2">
      <c r="A301" s="270"/>
      <c r="B301" s="270"/>
      <c r="C301" s="238"/>
      <c r="D301" s="15"/>
      <c r="E301" s="15"/>
      <c r="F301" s="15"/>
      <c r="G301" s="15"/>
      <c r="H301" s="15"/>
    </row>
    <row r="302" spans="1:8" x14ac:dyDescent="0.2">
      <c r="A302" s="270"/>
      <c r="B302" s="270"/>
      <c r="C302" s="238"/>
      <c r="D302" s="15"/>
      <c r="E302" s="15"/>
      <c r="F302" s="15"/>
      <c r="G302" s="15"/>
      <c r="H302" s="15"/>
    </row>
    <row r="303" spans="1:8" x14ac:dyDescent="0.2">
      <c r="A303" s="270"/>
      <c r="B303" s="270"/>
      <c r="C303" s="238"/>
      <c r="D303" s="15"/>
      <c r="E303" s="15"/>
      <c r="F303" s="15"/>
      <c r="G303" s="15"/>
      <c r="H303" s="15"/>
    </row>
    <row r="304" spans="1:8" x14ac:dyDescent="0.2">
      <c r="A304" s="270"/>
      <c r="B304" s="270"/>
      <c r="C304" s="238"/>
      <c r="D304" s="15"/>
      <c r="E304" s="15"/>
      <c r="F304" s="15"/>
      <c r="G304" s="15"/>
      <c r="H304" s="15"/>
    </row>
    <row r="305" spans="1:8" x14ac:dyDescent="0.2">
      <c r="A305" s="270"/>
      <c r="B305" s="270"/>
      <c r="C305" s="238"/>
      <c r="D305" s="15"/>
      <c r="E305" s="15"/>
      <c r="F305" s="15"/>
      <c r="G305" s="15"/>
      <c r="H305" s="15"/>
    </row>
    <row r="306" spans="1:8" x14ac:dyDescent="0.2">
      <c r="A306" s="270"/>
      <c r="B306" s="270"/>
      <c r="C306" s="238"/>
      <c r="D306" s="15"/>
      <c r="E306" s="15"/>
      <c r="F306" s="15"/>
      <c r="G306" s="15"/>
      <c r="H306" s="15"/>
    </row>
    <row r="307" spans="1:8" x14ac:dyDescent="0.2">
      <c r="A307" s="270"/>
      <c r="B307" s="270"/>
      <c r="C307" s="238"/>
      <c r="D307" s="15"/>
      <c r="E307" s="15"/>
      <c r="F307" s="15"/>
      <c r="G307" s="15"/>
      <c r="H307" s="15"/>
    </row>
    <row r="308" spans="1:8" x14ac:dyDescent="0.2">
      <c r="A308" s="270"/>
      <c r="B308" s="270"/>
      <c r="C308" s="238"/>
      <c r="D308" s="15"/>
      <c r="E308" s="15"/>
      <c r="F308" s="15"/>
      <c r="G308" s="15"/>
      <c r="H308" s="15"/>
    </row>
    <row r="309" spans="1:8" x14ac:dyDescent="0.2">
      <c r="A309" s="270"/>
      <c r="B309" s="270"/>
      <c r="C309" s="238"/>
      <c r="D309" s="15"/>
      <c r="E309" s="15"/>
      <c r="F309" s="15"/>
      <c r="G309" s="15"/>
      <c r="H309" s="15"/>
    </row>
    <row r="310" spans="1:8" x14ac:dyDescent="0.2">
      <c r="A310" s="270"/>
      <c r="B310" s="270"/>
      <c r="C310" s="238"/>
      <c r="D310" s="15"/>
      <c r="E310" s="15"/>
      <c r="F310" s="15"/>
      <c r="G310" s="15"/>
      <c r="H310" s="15"/>
    </row>
    <row r="311" spans="1:8" x14ac:dyDescent="0.2">
      <c r="A311" s="270"/>
      <c r="B311" s="270"/>
      <c r="C311" s="238"/>
      <c r="D311" s="15"/>
      <c r="E311" s="15"/>
      <c r="F311" s="15"/>
      <c r="G311" s="15"/>
      <c r="H311" s="15"/>
    </row>
    <row r="312" spans="1:8" x14ac:dyDescent="0.2">
      <c r="A312" s="270"/>
      <c r="B312" s="270"/>
      <c r="C312" s="238"/>
      <c r="D312" s="15"/>
      <c r="E312" s="15"/>
      <c r="F312" s="15"/>
      <c r="G312" s="15"/>
      <c r="H312" s="15"/>
    </row>
    <row r="313" spans="1:8" x14ac:dyDescent="0.2">
      <c r="A313" s="270"/>
      <c r="B313" s="270"/>
      <c r="C313" s="238"/>
      <c r="D313" s="15"/>
      <c r="E313" s="15"/>
      <c r="F313" s="15"/>
      <c r="G313" s="15"/>
      <c r="H313" s="15"/>
    </row>
    <row r="314" spans="1:8" x14ac:dyDescent="0.2">
      <c r="A314" s="270"/>
      <c r="B314" s="270"/>
      <c r="C314" s="238"/>
      <c r="D314" s="15"/>
      <c r="E314" s="15"/>
      <c r="F314" s="15"/>
      <c r="G314" s="15"/>
      <c r="H314" s="15"/>
    </row>
    <row r="315" spans="1:8" x14ac:dyDescent="0.2">
      <c r="A315" s="270"/>
      <c r="B315" s="270"/>
      <c r="C315" s="238"/>
      <c r="D315" s="15"/>
      <c r="E315" s="15"/>
      <c r="F315" s="15"/>
      <c r="G315" s="15"/>
      <c r="H315" s="15"/>
    </row>
    <row r="316" spans="1:8" x14ac:dyDescent="0.2">
      <c r="A316" s="270"/>
      <c r="B316" s="270"/>
      <c r="C316" s="238"/>
      <c r="D316" s="15"/>
      <c r="E316" s="15"/>
      <c r="F316" s="15"/>
      <c r="G316" s="15"/>
      <c r="H316" s="15"/>
    </row>
    <row r="317" spans="1:8" x14ac:dyDescent="0.2">
      <c r="A317" s="270"/>
      <c r="B317" s="270"/>
      <c r="C317" s="238"/>
      <c r="D317" s="15"/>
      <c r="E317" s="15"/>
      <c r="F317" s="15"/>
      <c r="G317" s="15"/>
      <c r="H317" s="15"/>
    </row>
    <row r="318" spans="1:8" x14ac:dyDescent="0.2">
      <c r="A318" s="270"/>
      <c r="B318" s="270"/>
      <c r="C318" s="238"/>
      <c r="D318" s="15"/>
      <c r="E318" s="15"/>
      <c r="F318" s="15"/>
      <c r="G318" s="15"/>
      <c r="H318" s="15"/>
    </row>
    <row r="319" spans="1:8" x14ac:dyDescent="0.2">
      <c r="A319" s="270"/>
      <c r="B319" s="270"/>
      <c r="C319" s="238"/>
      <c r="D319" s="15"/>
      <c r="E319" s="15"/>
      <c r="F319" s="15"/>
      <c r="G319" s="15"/>
      <c r="H319" s="15"/>
    </row>
    <row r="320" spans="1:8" x14ac:dyDescent="0.2">
      <c r="A320" s="270"/>
      <c r="B320" s="270"/>
      <c r="C320" s="238"/>
      <c r="D320" s="15"/>
      <c r="E320" s="15"/>
      <c r="F320" s="15"/>
      <c r="G320" s="15"/>
      <c r="H320" s="15"/>
    </row>
    <row r="321" spans="1:8" x14ac:dyDescent="0.2">
      <c r="A321" s="270"/>
      <c r="B321" s="270"/>
      <c r="C321" s="238"/>
      <c r="D321" s="15"/>
      <c r="E321" s="15"/>
      <c r="F321" s="15"/>
      <c r="G321" s="15"/>
      <c r="H321" s="15"/>
    </row>
    <row r="322" spans="1:8" x14ac:dyDescent="0.2">
      <c r="A322" s="270"/>
      <c r="B322" s="270"/>
      <c r="C322" s="238"/>
      <c r="D322" s="15"/>
      <c r="E322" s="15"/>
      <c r="F322" s="15"/>
      <c r="G322" s="15"/>
      <c r="H322" s="15"/>
    </row>
    <row r="323" spans="1:8" x14ac:dyDescent="0.2">
      <c r="A323" s="270"/>
      <c r="B323" s="270"/>
      <c r="C323" s="238"/>
      <c r="D323" s="15"/>
      <c r="E323" s="15"/>
      <c r="F323" s="15"/>
      <c r="G323" s="15"/>
      <c r="H323" s="15"/>
    </row>
    <row r="324" spans="1:8" x14ac:dyDescent="0.2">
      <c r="A324" s="270"/>
      <c r="B324" s="270"/>
      <c r="C324" s="238"/>
      <c r="D324" s="15"/>
      <c r="E324" s="15"/>
      <c r="F324" s="15"/>
      <c r="G324" s="15"/>
      <c r="H324" s="15"/>
    </row>
    <row r="325" spans="1:8" x14ac:dyDescent="0.2">
      <c r="A325" s="270"/>
      <c r="B325" s="270"/>
      <c r="C325" s="238"/>
      <c r="D325" s="15"/>
      <c r="E325" s="15"/>
      <c r="F325" s="15"/>
      <c r="G325" s="15"/>
      <c r="H325" s="15"/>
    </row>
    <row r="326" spans="1:8" x14ac:dyDescent="0.2">
      <c r="A326" s="270"/>
      <c r="B326" s="270"/>
      <c r="C326" s="238"/>
      <c r="D326" s="15"/>
      <c r="E326" s="15"/>
      <c r="F326" s="15"/>
      <c r="G326" s="15"/>
      <c r="H326" s="15"/>
    </row>
    <row r="327" spans="1:8" x14ac:dyDescent="0.2">
      <c r="A327" s="270"/>
      <c r="B327" s="270"/>
      <c r="C327" s="238"/>
      <c r="D327" s="15"/>
      <c r="E327" s="15"/>
      <c r="F327" s="15"/>
      <c r="G327" s="15"/>
      <c r="H327" s="15"/>
    </row>
    <row r="328" spans="1:8" x14ac:dyDescent="0.2">
      <c r="A328" s="270"/>
      <c r="B328" s="270"/>
      <c r="C328" s="238"/>
      <c r="D328" s="15"/>
      <c r="E328" s="15"/>
      <c r="F328" s="15"/>
      <c r="G328" s="15"/>
      <c r="H328" s="15"/>
    </row>
    <row r="329" spans="1:8" x14ac:dyDescent="0.2">
      <c r="A329" s="270"/>
      <c r="B329" s="270"/>
      <c r="C329" s="238"/>
      <c r="D329" s="15"/>
      <c r="E329" s="15"/>
      <c r="F329" s="15"/>
      <c r="G329" s="15"/>
      <c r="H329" s="15"/>
    </row>
    <row r="330" spans="1:8" x14ac:dyDescent="0.2">
      <c r="A330" s="270"/>
      <c r="B330" s="270"/>
      <c r="C330" s="238"/>
      <c r="D330" s="15"/>
      <c r="E330" s="15"/>
      <c r="F330" s="15"/>
      <c r="G330" s="15"/>
      <c r="H330" s="15"/>
    </row>
    <row r="331" spans="1:8" x14ac:dyDescent="0.2">
      <c r="A331" s="270"/>
      <c r="B331" s="270"/>
      <c r="C331" s="238"/>
      <c r="D331" s="15"/>
      <c r="E331" s="15"/>
      <c r="F331" s="15"/>
      <c r="G331" s="15"/>
      <c r="H331" s="15"/>
    </row>
    <row r="332" spans="1:8" x14ac:dyDescent="0.2">
      <c r="A332" s="270"/>
      <c r="B332" s="270"/>
      <c r="C332" s="238"/>
      <c r="D332" s="15"/>
      <c r="E332" s="15"/>
      <c r="F332" s="15"/>
      <c r="G332" s="15"/>
      <c r="H332" s="15"/>
    </row>
    <row r="333" spans="1:8" x14ac:dyDescent="0.2">
      <c r="A333" s="270"/>
      <c r="B333" s="270"/>
      <c r="C333" s="238"/>
      <c r="D333" s="15"/>
      <c r="E333" s="15"/>
      <c r="F333" s="15"/>
      <c r="G333" s="15"/>
      <c r="H333" s="15"/>
    </row>
    <row r="334" spans="1:8" x14ac:dyDescent="0.2">
      <c r="A334" s="270"/>
      <c r="B334" s="270"/>
      <c r="C334" s="238"/>
      <c r="D334" s="15"/>
      <c r="E334" s="15"/>
      <c r="F334" s="15"/>
      <c r="G334" s="15"/>
      <c r="H334" s="15"/>
    </row>
    <row r="335" spans="1:8" x14ac:dyDescent="0.2">
      <c r="A335" s="270"/>
      <c r="B335" s="270"/>
      <c r="C335" s="238"/>
      <c r="D335" s="15"/>
      <c r="E335" s="15"/>
      <c r="F335" s="15"/>
      <c r="G335" s="15"/>
      <c r="H335" s="15"/>
    </row>
    <row r="336" spans="1:8" x14ac:dyDescent="0.2">
      <c r="A336" s="270"/>
      <c r="B336" s="270"/>
      <c r="C336" s="238"/>
      <c r="D336" s="15"/>
      <c r="E336" s="15"/>
      <c r="F336" s="15"/>
      <c r="G336" s="15"/>
      <c r="H336" s="15"/>
    </row>
    <row r="337" spans="1:8" x14ac:dyDescent="0.2">
      <c r="A337" s="270"/>
      <c r="B337" s="270"/>
      <c r="C337" s="238"/>
      <c r="D337" s="15"/>
      <c r="E337" s="15"/>
      <c r="F337" s="15"/>
      <c r="G337" s="15"/>
      <c r="H337" s="15"/>
    </row>
    <row r="338" spans="1:8" x14ac:dyDescent="0.2">
      <c r="A338" s="270"/>
      <c r="B338" s="270"/>
      <c r="C338" s="238"/>
      <c r="D338" s="15"/>
      <c r="E338" s="15"/>
      <c r="F338" s="15"/>
      <c r="G338" s="15"/>
      <c r="H338" s="15"/>
    </row>
    <row r="339" spans="1:8" x14ac:dyDescent="0.2">
      <c r="A339" s="270"/>
      <c r="B339" s="270"/>
      <c r="C339" s="238"/>
      <c r="D339" s="15"/>
      <c r="E339" s="15"/>
      <c r="F339" s="15"/>
      <c r="G339" s="15"/>
      <c r="H339" s="15"/>
    </row>
    <row r="340" spans="1:8" x14ac:dyDescent="0.2">
      <c r="A340" s="270"/>
      <c r="B340" s="270"/>
      <c r="C340" s="238"/>
      <c r="D340" s="15"/>
      <c r="E340" s="15"/>
      <c r="F340" s="15"/>
      <c r="G340" s="15"/>
      <c r="H340" s="15"/>
    </row>
    <row r="341" spans="1:8" x14ac:dyDescent="0.2">
      <c r="A341" s="270"/>
      <c r="B341" s="270"/>
      <c r="C341" s="238"/>
      <c r="D341" s="15"/>
      <c r="E341" s="15"/>
      <c r="F341" s="15"/>
      <c r="G341" s="15"/>
      <c r="H341" s="15"/>
    </row>
    <row r="342" spans="1:8" x14ac:dyDescent="0.2">
      <c r="A342" s="270"/>
      <c r="B342" s="270"/>
      <c r="C342" s="238"/>
      <c r="D342" s="15"/>
      <c r="E342" s="15"/>
      <c r="F342" s="15"/>
      <c r="G342" s="15"/>
      <c r="H342" s="15"/>
    </row>
    <row r="343" spans="1:8" x14ac:dyDescent="0.2">
      <c r="A343" s="270"/>
      <c r="B343" s="270"/>
      <c r="C343" s="238"/>
      <c r="D343" s="15"/>
      <c r="E343" s="15"/>
      <c r="F343" s="15"/>
      <c r="G343" s="15"/>
      <c r="H343" s="15"/>
    </row>
    <row r="344" spans="1:8" x14ac:dyDescent="0.2">
      <c r="A344" s="270"/>
      <c r="B344" s="270"/>
      <c r="C344" s="238"/>
      <c r="D344" s="15"/>
      <c r="E344" s="15"/>
      <c r="F344" s="15"/>
      <c r="G344" s="15"/>
      <c r="H344" s="15"/>
    </row>
    <row r="345" spans="1:8" x14ac:dyDescent="0.2">
      <c r="A345" s="270"/>
      <c r="B345" s="270"/>
      <c r="C345" s="238"/>
      <c r="D345" s="15"/>
      <c r="E345" s="15"/>
      <c r="F345" s="15"/>
      <c r="G345" s="15"/>
      <c r="H345" s="15"/>
    </row>
    <row r="346" spans="1:8" x14ac:dyDescent="0.2">
      <c r="A346" s="270"/>
      <c r="B346" s="270"/>
      <c r="C346" s="238"/>
      <c r="D346" s="15"/>
      <c r="E346" s="15"/>
      <c r="F346" s="15"/>
      <c r="G346" s="15"/>
      <c r="H346" s="15"/>
    </row>
    <row r="347" spans="1:8" x14ac:dyDescent="0.2">
      <c r="A347" s="270"/>
      <c r="B347" s="270"/>
      <c r="C347" s="238"/>
      <c r="D347" s="15"/>
      <c r="E347" s="15"/>
      <c r="F347" s="15"/>
      <c r="G347" s="15"/>
      <c r="H347" s="15"/>
    </row>
    <row r="348" spans="1:8" x14ac:dyDescent="0.2">
      <c r="A348" s="270"/>
      <c r="B348" s="270"/>
      <c r="C348" s="238"/>
      <c r="D348" s="15"/>
      <c r="E348" s="15"/>
      <c r="F348" s="15"/>
      <c r="G348" s="15"/>
      <c r="H348" s="15"/>
    </row>
    <row r="349" spans="1:8" x14ac:dyDescent="0.2">
      <c r="A349" s="270"/>
      <c r="B349" s="270"/>
      <c r="C349" s="238"/>
      <c r="D349" s="15"/>
      <c r="E349" s="15"/>
      <c r="F349" s="15"/>
      <c r="G349" s="15"/>
      <c r="H349" s="15"/>
    </row>
    <row r="350" spans="1:8" x14ac:dyDescent="0.2">
      <c r="A350" s="270"/>
      <c r="B350" s="270"/>
      <c r="C350" s="238"/>
      <c r="D350" s="15"/>
      <c r="E350" s="15"/>
      <c r="F350" s="15"/>
      <c r="G350" s="15"/>
      <c r="H350" s="15"/>
    </row>
    <row r="351" spans="1:8" x14ac:dyDescent="0.2">
      <c r="A351" s="270"/>
      <c r="B351" s="270"/>
      <c r="C351" s="238"/>
      <c r="D351" s="15"/>
      <c r="E351" s="15"/>
      <c r="F351" s="15"/>
      <c r="G351" s="15"/>
      <c r="H351" s="15"/>
    </row>
    <row r="352" spans="1:8" x14ac:dyDescent="0.2">
      <c r="A352" s="270"/>
      <c r="B352" s="270"/>
      <c r="C352" s="238"/>
      <c r="D352" s="15"/>
      <c r="E352" s="15"/>
      <c r="F352" s="15"/>
      <c r="G352" s="15"/>
      <c r="H352" s="15"/>
    </row>
    <row r="353" spans="1:8" x14ac:dyDescent="0.2">
      <c r="A353" s="270"/>
      <c r="B353" s="270"/>
      <c r="C353" s="238"/>
      <c r="D353" s="15"/>
      <c r="E353" s="15"/>
      <c r="F353" s="15"/>
      <c r="G353" s="15"/>
      <c r="H353" s="15"/>
    </row>
    <row r="354" spans="1:8" x14ac:dyDescent="0.2">
      <c r="A354" s="270"/>
      <c r="B354" s="270"/>
      <c r="C354" s="238"/>
      <c r="D354" s="15"/>
      <c r="E354" s="15"/>
      <c r="F354" s="15"/>
      <c r="G354" s="15"/>
      <c r="H354" s="15"/>
    </row>
    <row r="355" spans="1:8" x14ac:dyDescent="0.2">
      <c r="A355" s="270"/>
      <c r="B355" s="270"/>
      <c r="C355" s="238"/>
      <c r="D355" s="15"/>
      <c r="E355" s="15"/>
      <c r="F355" s="15"/>
      <c r="G355" s="15"/>
      <c r="H355" s="15"/>
    </row>
    <row r="356" spans="1:8" x14ac:dyDescent="0.2">
      <c r="A356" s="270"/>
      <c r="B356" s="270"/>
      <c r="C356" s="238"/>
      <c r="D356" s="15"/>
      <c r="E356" s="15"/>
      <c r="F356" s="15"/>
      <c r="G356" s="15"/>
      <c r="H356" s="15"/>
    </row>
    <row r="357" spans="1:8" x14ac:dyDescent="0.2">
      <c r="A357" s="270"/>
      <c r="B357" s="270"/>
      <c r="C357" s="238"/>
      <c r="D357" s="15"/>
      <c r="E357" s="15"/>
      <c r="F357" s="15"/>
      <c r="G357" s="15"/>
      <c r="H357" s="15"/>
    </row>
    <row r="358" spans="1:8" x14ac:dyDescent="0.2">
      <c r="A358" s="270"/>
      <c r="B358" s="270"/>
      <c r="C358" s="238"/>
      <c r="D358" s="15"/>
      <c r="E358" s="15"/>
      <c r="F358" s="15"/>
      <c r="G358" s="15"/>
      <c r="H358" s="15"/>
    </row>
    <row r="359" spans="1:8" x14ac:dyDescent="0.2">
      <c r="A359" s="270"/>
      <c r="B359" s="270"/>
      <c r="C359" s="238"/>
      <c r="D359" s="15"/>
      <c r="E359" s="15"/>
      <c r="F359" s="15"/>
      <c r="G359" s="15"/>
      <c r="H359" s="15"/>
    </row>
    <row r="360" spans="1:8" x14ac:dyDescent="0.2">
      <c r="A360" s="270"/>
      <c r="B360" s="270"/>
      <c r="C360" s="238"/>
      <c r="D360" s="15"/>
      <c r="E360" s="15"/>
      <c r="F360" s="15"/>
      <c r="G360" s="15"/>
      <c r="H360" s="15"/>
    </row>
    <row r="361" spans="1:8" x14ac:dyDescent="0.2">
      <c r="A361" s="270"/>
      <c r="B361" s="270"/>
      <c r="C361" s="238"/>
      <c r="D361" s="15"/>
      <c r="E361" s="15"/>
      <c r="F361" s="15"/>
      <c r="G361" s="15"/>
      <c r="H361" s="15"/>
    </row>
    <row r="362" spans="1:8" x14ac:dyDescent="0.2">
      <c r="A362" s="270"/>
      <c r="B362" s="270"/>
      <c r="C362" s="238"/>
      <c r="D362" s="15"/>
      <c r="E362" s="15"/>
      <c r="F362" s="15"/>
      <c r="G362" s="15"/>
      <c r="H362" s="15"/>
    </row>
    <row r="363" spans="1:8" x14ac:dyDescent="0.2">
      <c r="A363" s="270"/>
      <c r="B363" s="270"/>
      <c r="C363" s="238"/>
      <c r="D363" s="15"/>
      <c r="E363" s="15"/>
      <c r="F363" s="15"/>
      <c r="G363" s="15"/>
      <c r="H363" s="15"/>
    </row>
    <row r="364" spans="1:8" x14ac:dyDescent="0.2">
      <c r="A364" s="270"/>
      <c r="B364" s="270"/>
      <c r="C364" s="238"/>
      <c r="D364" s="15"/>
      <c r="E364" s="15"/>
      <c r="F364" s="15"/>
      <c r="G364" s="15"/>
      <c r="H364" s="15"/>
    </row>
    <row r="365" spans="1:8" x14ac:dyDescent="0.2">
      <c r="A365" s="270"/>
      <c r="B365" s="270"/>
      <c r="C365" s="238"/>
      <c r="D365" s="15"/>
      <c r="E365" s="15"/>
      <c r="F365" s="15"/>
      <c r="G365" s="15"/>
      <c r="H365" s="15"/>
    </row>
    <row r="366" spans="1:8" x14ac:dyDescent="0.2">
      <c r="A366" s="270"/>
      <c r="B366" s="270"/>
      <c r="C366" s="238"/>
      <c r="D366" s="15"/>
      <c r="E366" s="15"/>
      <c r="F366" s="15"/>
      <c r="G366" s="15"/>
      <c r="H366" s="15"/>
    </row>
    <row r="367" spans="1:8" x14ac:dyDescent="0.2">
      <c r="A367" s="270"/>
      <c r="B367" s="270"/>
      <c r="C367" s="238"/>
      <c r="D367" s="15"/>
      <c r="E367" s="15"/>
      <c r="F367" s="15"/>
      <c r="G367" s="15"/>
      <c r="H367" s="15"/>
    </row>
    <row r="368" spans="1:8" x14ac:dyDescent="0.2">
      <c r="A368" s="270"/>
      <c r="B368" s="270"/>
      <c r="C368" s="238"/>
      <c r="D368" s="15"/>
      <c r="E368" s="15"/>
      <c r="F368" s="15"/>
      <c r="G368" s="15"/>
      <c r="H368" s="15"/>
    </row>
    <row r="369" spans="1:8" x14ac:dyDescent="0.2">
      <c r="A369" s="270"/>
      <c r="B369" s="270"/>
      <c r="C369" s="238"/>
      <c r="D369" s="15"/>
      <c r="E369" s="15"/>
      <c r="F369" s="15"/>
      <c r="G369" s="15"/>
      <c r="H369" s="15"/>
    </row>
    <row r="370" spans="1:8" x14ac:dyDescent="0.2">
      <c r="A370" s="270"/>
      <c r="B370" s="270"/>
      <c r="C370" s="238"/>
      <c r="D370" s="15"/>
      <c r="E370" s="15"/>
      <c r="F370" s="15"/>
      <c r="G370" s="15"/>
      <c r="H370" s="15"/>
    </row>
    <row r="371" spans="1:8" x14ac:dyDescent="0.2">
      <c r="A371" s="270"/>
      <c r="B371" s="270"/>
      <c r="C371" s="238"/>
      <c r="D371" s="15"/>
      <c r="E371" s="15"/>
      <c r="F371" s="15"/>
      <c r="G371" s="15"/>
      <c r="H371" s="15"/>
    </row>
    <row r="372" spans="1:8" x14ac:dyDescent="0.2">
      <c r="A372" s="270"/>
      <c r="B372" s="270"/>
      <c r="C372" s="238"/>
      <c r="D372" s="15"/>
      <c r="E372" s="15"/>
      <c r="F372" s="15"/>
      <c r="G372" s="15"/>
      <c r="H372" s="15"/>
    </row>
    <row r="373" spans="1:8" x14ac:dyDescent="0.2">
      <c r="A373" s="270"/>
      <c r="B373" s="270"/>
      <c r="C373" s="238"/>
      <c r="D373" s="15"/>
      <c r="E373" s="15"/>
      <c r="F373" s="15"/>
      <c r="G373" s="15"/>
      <c r="H373" s="15"/>
    </row>
    <row r="374" spans="1:8" x14ac:dyDescent="0.2">
      <c r="A374" s="270"/>
      <c r="B374" s="270"/>
      <c r="C374" s="238"/>
      <c r="D374" s="15"/>
      <c r="E374" s="15"/>
      <c r="F374" s="15"/>
      <c r="G374" s="15"/>
      <c r="H374" s="15"/>
    </row>
    <row r="375" spans="1:8" x14ac:dyDescent="0.2">
      <c r="A375" s="270"/>
      <c r="B375" s="270"/>
      <c r="C375" s="238"/>
      <c r="D375" s="15"/>
      <c r="E375" s="15"/>
      <c r="F375" s="15"/>
      <c r="G375" s="15"/>
      <c r="H375" s="15"/>
    </row>
    <row r="376" spans="1:8" x14ac:dyDescent="0.2">
      <c r="A376" s="270"/>
      <c r="B376" s="270"/>
      <c r="C376" s="238"/>
      <c r="D376" s="15"/>
      <c r="E376" s="15"/>
      <c r="F376" s="15"/>
      <c r="G376" s="15"/>
      <c r="H376" s="15"/>
    </row>
    <row r="377" spans="1:8" x14ac:dyDescent="0.2">
      <c r="A377" s="270"/>
      <c r="B377" s="270"/>
      <c r="C377" s="238"/>
      <c r="D377" s="15"/>
      <c r="E377" s="15"/>
      <c r="F377" s="15"/>
      <c r="G377" s="15"/>
      <c r="H377" s="15"/>
    </row>
    <row r="378" spans="1:8" x14ac:dyDescent="0.2">
      <c r="A378" s="270"/>
      <c r="B378" s="270"/>
      <c r="C378" s="238"/>
      <c r="D378" s="15"/>
      <c r="E378" s="15"/>
      <c r="F378" s="15"/>
      <c r="G378" s="15"/>
      <c r="H378" s="15"/>
    </row>
    <row r="379" spans="1:8" x14ac:dyDescent="0.2">
      <c r="A379" s="270"/>
      <c r="B379" s="270"/>
      <c r="C379" s="238"/>
      <c r="D379" s="15"/>
      <c r="E379" s="15"/>
      <c r="F379" s="15"/>
      <c r="G379" s="15"/>
      <c r="H379" s="15"/>
    </row>
    <row r="380" spans="1:8" x14ac:dyDescent="0.2">
      <c r="A380" s="270"/>
      <c r="B380" s="270"/>
      <c r="C380" s="238"/>
      <c r="D380" s="15"/>
      <c r="E380" s="15"/>
      <c r="F380" s="15"/>
      <c r="G380" s="15"/>
      <c r="H380" s="15"/>
    </row>
    <row r="381" spans="1:8" x14ac:dyDescent="0.2">
      <c r="A381" s="270"/>
      <c r="B381" s="270"/>
      <c r="C381" s="238"/>
      <c r="D381" s="15"/>
      <c r="E381" s="15"/>
      <c r="F381" s="15"/>
      <c r="G381" s="15"/>
      <c r="H381" s="15"/>
    </row>
    <row r="382" spans="1:8" x14ac:dyDescent="0.2">
      <c r="A382" s="270"/>
      <c r="B382" s="270"/>
      <c r="C382" s="238"/>
      <c r="D382" s="15"/>
      <c r="E382" s="15"/>
      <c r="F382" s="15"/>
      <c r="G382" s="15"/>
      <c r="H382" s="15"/>
    </row>
    <row r="383" spans="1:8" x14ac:dyDescent="0.2">
      <c r="A383" s="270"/>
      <c r="B383" s="270"/>
      <c r="C383" s="238"/>
      <c r="D383" s="15"/>
      <c r="E383" s="15"/>
      <c r="F383" s="15"/>
      <c r="G383" s="15"/>
      <c r="H383" s="15"/>
    </row>
    <row r="384" spans="1:8" x14ac:dyDescent="0.2">
      <c r="A384" s="270"/>
      <c r="B384" s="270"/>
      <c r="C384" s="238"/>
      <c r="D384" s="15"/>
      <c r="E384" s="15"/>
      <c r="F384" s="15"/>
      <c r="G384" s="15"/>
      <c r="H384" s="15"/>
    </row>
    <row r="385" spans="1:8" x14ac:dyDescent="0.2">
      <c r="A385" s="270"/>
      <c r="B385" s="270"/>
      <c r="C385" s="238"/>
      <c r="D385" s="15"/>
      <c r="E385" s="15"/>
      <c r="F385" s="15"/>
      <c r="G385" s="15"/>
      <c r="H385" s="15"/>
    </row>
    <row r="386" spans="1:8" x14ac:dyDescent="0.2">
      <c r="A386" s="270"/>
      <c r="B386" s="270"/>
      <c r="C386" s="238"/>
      <c r="D386" s="15"/>
      <c r="E386" s="15"/>
      <c r="F386" s="15"/>
      <c r="G386" s="15"/>
      <c r="H386" s="15"/>
    </row>
    <row r="387" spans="1:8" x14ac:dyDescent="0.2">
      <c r="A387" s="270"/>
      <c r="B387" s="270"/>
      <c r="C387" s="238"/>
      <c r="D387" s="15"/>
      <c r="E387" s="15"/>
      <c r="F387" s="15"/>
      <c r="G387" s="15"/>
      <c r="H387" s="15"/>
    </row>
    <row r="388" spans="1:8" x14ac:dyDescent="0.2">
      <c r="A388" s="270"/>
      <c r="B388" s="270"/>
      <c r="C388" s="238"/>
      <c r="D388" s="15"/>
      <c r="E388" s="15"/>
      <c r="F388" s="15"/>
      <c r="G388" s="15"/>
      <c r="H388" s="15"/>
    </row>
    <row r="389" spans="1:8" x14ac:dyDescent="0.2">
      <c r="A389" s="270"/>
      <c r="B389" s="270"/>
      <c r="C389" s="238"/>
      <c r="D389" s="15"/>
      <c r="E389" s="15"/>
      <c r="F389" s="15"/>
      <c r="G389" s="15"/>
      <c r="H389" s="15"/>
    </row>
    <row r="390" spans="1:8" x14ac:dyDescent="0.2">
      <c r="A390" s="270"/>
      <c r="B390" s="270"/>
      <c r="C390" s="238"/>
      <c r="D390" s="15"/>
      <c r="E390" s="15"/>
      <c r="F390" s="15"/>
      <c r="G390" s="15"/>
      <c r="H390" s="15"/>
    </row>
    <row r="391" spans="1:8" x14ac:dyDescent="0.2">
      <c r="A391" s="270"/>
      <c r="B391" s="270"/>
      <c r="C391" s="238"/>
      <c r="D391" s="15"/>
      <c r="E391" s="15"/>
      <c r="F391" s="15"/>
      <c r="G391" s="15"/>
      <c r="H391" s="15"/>
    </row>
    <row r="392" spans="1:8" x14ac:dyDescent="0.2">
      <c r="A392" s="270"/>
      <c r="B392" s="270"/>
      <c r="C392" s="238"/>
      <c r="D392" s="15"/>
      <c r="E392" s="15"/>
      <c r="F392" s="15"/>
      <c r="G392" s="15"/>
      <c r="H392" s="15"/>
    </row>
    <row r="393" spans="1:8" x14ac:dyDescent="0.2">
      <c r="A393" s="270"/>
      <c r="B393" s="270"/>
      <c r="C393" s="238"/>
      <c r="D393" s="15"/>
      <c r="E393" s="15"/>
      <c r="F393" s="15"/>
      <c r="G393" s="15"/>
      <c r="H393" s="15"/>
    </row>
    <row r="394" spans="1:8" x14ac:dyDescent="0.2">
      <c r="A394" s="270"/>
      <c r="B394" s="270"/>
      <c r="C394" s="238"/>
      <c r="D394" s="15"/>
      <c r="E394" s="15"/>
      <c r="F394" s="15"/>
      <c r="G394" s="15"/>
      <c r="H394" s="15"/>
    </row>
    <row r="395" spans="1:8" x14ac:dyDescent="0.2">
      <c r="A395" s="270"/>
      <c r="B395" s="270"/>
      <c r="C395" s="238"/>
      <c r="D395" s="15"/>
      <c r="E395" s="15"/>
      <c r="F395" s="15"/>
      <c r="G395" s="15"/>
      <c r="H395" s="15"/>
    </row>
    <row r="396" spans="1:8" x14ac:dyDescent="0.2">
      <c r="A396" s="270"/>
      <c r="B396" s="270"/>
      <c r="C396" s="238"/>
      <c r="D396" s="15"/>
      <c r="E396" s="15"/>
      <c r="F396" s="15"/>
      <c r="G396" s="15"/>
      <c r="H396" s="15"/>
    </row>
    <row r="397" spans="1:8" x14ac:dyDescent="0.2">
      <c r="A397" s="270"/>
      <c r="B397" s="270"/>
      <c r="C397" s="238"/>
      <c r="D397" s="15"/>
      <c r="E397" s="15"/>
      <c r="F397" s="15"/>
      <c r="G397" s="15"/>
      <c r="H397" s="15"/>
    </row>
    <row r="398" spans="1:8" x14ac:dyDescent="0.2">
      <c r="A398" s="270"/>
      <c r="B398" s="270"/>
      <c r="C398" s="238"/>
      <c r="D398" s="15"/>
      <c r="E398" s="15"/>
      <c r="F398" s="15"/>
      <c r="G398" s="15"/>
      <c r="H398" s="15"/>
    </row>
    <row r="399" spans="1:8" x14ac:dyDescent="0.2">
      <c r="A399" s="270"/>
      <c r="B399" s="270"/>
      <c r="C399" s="238"/>
      <c r="D399" s="15"/>
      <c r="E399" s="15"/>
      <c r="F399" s="15"/>
      <c r="G399" s="15"/>
      <c r="H399" s="15"/>
    </row>
    <row r="400" spans="1:8" x14ac:dyDescent="0.2">
      <c r="A400" s="270"/>
      <c r="B400" s="270"/>
      <c r="C400" s="238"/>
      <c r="D400" s="15"/>
      <c r="E400" s="15"/>
      <c r="F400" s="15"/>
      <c r="G400" s="15"/>
      <c r="H400" s="15"/>
    </row>
    <row r="401" spans="1:8" x14ac:dyDescent="0.2">
      <c r="A401" s="270"/>
      <c r="B401" s="270"/>
      <c r="C401" s="238"/>
      <c r="D401" s="15"/>
      <c r="E401" s="15"/>
      <c r="F401" s="15"/>
      <c r="G401" s="15"/>
      <c r="H401" s="15"/>
    </row>
    <row r="402" spans="1:8" x14ac:dyDescent="0.2">
      <c r="A402" s="270"/>
      <c r="B402" s="270"/>
      <c r="C402" s="238"/>
      <c r="D402" s="15"/>
      <c r="E402" s="15"/>
      <c r="F402" s="15"/>
      <c r="G402" s="15"/>
      <c r="H402" s="15"/>
    </row>
    <row r="403" spans="1:8" x14ac:dyDescent="0.2">
      <c r="A403" s="270"/>
      <c r="B403" s="270"/>
      <c r="C403" s="238"/>
      <c r="D403" s="15"/>
      <c r="E403" s="15"/>
      <c r="F403" s="15"/>
      <c r="G403" s="15"/>
      <c r="H403" s="15"/>
    </row>
    <row r="404" spans="1:8" x14ac:dyDescent="0.2">
      <c r="A404" s="270"/>
      <c r="B404" s="270"/>
      <c r="C404" s="238"/>
      <c r="D404" s="15"/>
      <c r="E404" s="15"/>
      <c r="F404" s="15"/>
      <c r="G404" s="15"/>
      <c r="H404" s="15"/>
    </row>
    <row r="405" spans="1:8" x14ac:dyDescent="0.2">
      <c r="A405" s="270"/>
      <c r="B405" s="270"/>
      <c r="C405" s="238"/>
      <c r="D405" s="15"/>
      <c r="E405" s="15"/>
      <c r="F405" s="15"/>
      <c r="G405" s="15"/>
      <c r="H405" s="15"/>
    </row>
    <row r="406" spans="1:8" x14ac:dyDescent="0.2">
      <c r="A406" s="270"/>
      <c r="B406" s="270"/>
      <c r="C406" s="238"/>
      <c r="D406" s="15"/>
      <c r="E406" s="15"/>
      <c r="F406" s="15"/>
      <c r="G406" s="15"/>
      <c r="H406" s="15"/>
    </row>
    <row r="407" spans="1:8" x14ac:dyDescent="0.2">
      <c r="A407" s="270"/>
      <c r="B407" s="270"/>
      <c r="C407" s="238"/>
      <c r="D407" s="15"/>
      <c r="E407" s="15"/>
      <c r="F407" s="15"/>
      <c r="G407" s="15"/>
      <c r="H407" s="15"/>
    </row>
    <row r="408" spans="1:8" x14ac:dyDescent="0.2">
      <c r="A408" s="270"/>
      <c r="B408" s="270"/>
      <c r="C408" s="238"/>
      <c r="D408" s="15"/>
      <c r="E408" s="15"/>
      <c r="F408" s="15"/>
      <c r="G408" s="15"/>
      <c r="H408" s="15"/>
    </row>
    <row r="409" spans="1:8" x14ac:dyDescent="0.2">
      <c r="A409" s="270"/>
      <c r="B409" s="270"/>
      <c r="C409" s="238"/>
      <c r="D409" s="15"/>
      <c r="E409" s="15"/>
      <c r="F409" s="15"/>
      <c r="G409" s="15"/>
      <c r="H409" s="15"/>
    </row>
    <row r="410" spans="1:8" x14ac:dyDescent="0.2">
      <c r="A410" s="270"/>
      <c r="B410" s="270"/>
      <c r="C410" s="238"/>
      <c r="D410" s="15"/>
      <c r="E410" s="15"/>
      <c r="F410" s="15"/>
      <c r="G410" s="15"/>
      <c r="H410" s="15"/>
    </row>
    <row r="411" spans="1:8" x14ac:dyDescent="0.2">
      <c r="A411" s="270"/>
      <c r="B411" s="270"/>
      <c r="C411" s="238"/>
      <c r="D411" s="15"/>
      <c r="E411" s="15"/>
      <c r="F411" s="15"/>
      <c r="G411" s="15"/>
      <c r="H411" s="15"/>
    </row>
    <row r="412" spans="1:8" x14ac:dyDescent="0.2">
      <c r="A412" s="270"/>
      <c r="B412" s="270"/>
      <c r="C412" s="238"/>
      <c r="D412" s="15"/>
      <c r="E412" s="15"/>
      <c r="F412" s="15"/>
      <c r="G412" s="15"/>
      <c r="H412" s="15"/>
    </row>
    <row r="413" spans="1:8" x14ac:dyDescent="0.2">
      <c r="A413" s="270"/>
      <c r="B413" s="270"/>
      <c r="C413" s="238"/>
      <c r="D413" s="15"/>
      <c r="E413" s="15"/>
      <c r="F413" s="15"/>
      <c r="G413" s="15"/>
      <c r="H413" s="15"/>
    </row>
    <row r="414" spans="1:8" x14ac:dyDescent="0.2">
      <c r="A414" s="270"/>
      <c r="B414" s="270"/>
      <c r="C414" s="238"/>
      <c r="D414" s="15"/>
      <c r="E414" s="15"/>
      <c r="F414" s="15"/>
      <c r="G414" s="15"/>
      <c r="H414" s="15"/>
    </row>
    <row r="415" spans="1:8" x14ac:dyDescent="0.2">
      <c r="A415" s="270"/>
      <c r="B415" s="270"/>
      <c r="C415" s="238"/>
      <c r="D415" s="15"/>
      <c r="E415" s="15"/>
      <c r="F415" s="15"/>
      <c r="G415" s="15"/>
      <c r="H415" s="15"/>
    </row>
    <row r="416" spans="1:8" x14ac:dyDescent="0.2">
      <c r="A416" s="270"/>
      <c r="B416" s="270"/>
      <c r="C416" s="238"/>
      <c r="D416" s="15"/>
      <c r="E416" s="15"/>
      <c r="F416" s="15"/>
      <c r="G416" s="15"/>
      <c r="H416" s="15"/>
    </row>
    <row r="417" spans="1:8" x14ac:dyDescent="0.2">
      <c r="A417" s="270"/>
      <c r="B417" s="270"/>
      <c r="C417" s="238"/>
      <c r="D417" s="15"/>
      <c r="E417" s="15"/>
      <c r="F417" s="15"/>
      <c r="G417" s="15"/>
      <c r="H417" s="15"/>
    </row>
    <row r="418" spans="1:8" x14ac:dyDescent="0.2">
      <c r="A418" s="270"/>
      <c r="B418" s="270"/>
      <c r="C418" s="238"/>
      <c r="D418" s="15"/>
      <c r="E418" s="15"/>
      <c r="F418" s="15"/>
      <c r="G418" s="15"/>
      <c r="H418" s="15"/>
    </row>
    <row r="419" spans="1:8" x14ac:dyDescent="0.2">
      <c r="A419" s="270"/>
      <c r="B419" s="270"/>
      <c r="C419" s="238"/>
      <c r="D419" s="15"/>
      <c r="E419" s="15"/>
      <c r="F419" s="15"/>
      <c r="G419" s="15"/>
      <c r="H419" s="15"/>
    </row>
    <row r="420" spans="1:8" x14ac:dyDescent="0.2">
      <c r="A420" s="270"/>
      <c r="B420" s="270"/>
      <c r="C420" s="238"/>
      <c r="D420" s="15"/>
      <c r="E420" s="15"/>
      <c r="F420" s="15"/>
      <c r="G420" s="15"/>
      <c r="H420" s="15"/>
    </row>
    <row r="421" spans="1:8" x14ac:dyDescent="0.2">
      <c r="A421" s="270"/>
      <c r="B421" s="270"/>
      <c r="C421" s="238"/>
      <c r="D421" s="15"/>
      <c r="E421" s="15"/>
      <c r="F421" s="15"/>
      <c r="G421" s="15"/>
      <c r="H421" s="15"/>
    </row>
    <row r="422" spans="1:8" x14ac:dyDescent="0.2">
      <c r="A422" s="270"/>
      <c r="B422" s="270"/>
      <c r="C422" s="238"/>
      <c r="D422" s="15"/>
      <c r="E422" s="15"/>
      <c r="F422" s="15"/>
      <c r="G422" s="15"/>
      <c r="H422" s="15"/>
    </row>
    <row r="423" spans="1:8" x14ac:dyDescent="0.2">
      <c r="A423" s="270"/>
      <c r="B423" s="270"/>
      <c r="C423" s="238"/>
      <c r="D423" s="15"/>
      <c r="E423" s="15"/>
      <c r="F423" s="15"/>
      <c r="G423" s="15"/>
      <c r="H423" s="15"/>
    </row>
    <row r="424" spans="1:8" x14ac:dyDescent="0.2">
      <c r="A424" s="270"/>
      <c r="B424" s="270"/>
      <c r="C424" s="238"/>
      <c r="D424" s="15"/>
      <c r="E424" s="15"/>
      <c r="F424" s="15"/>
      <c r="G424" s="15"/>
      <c r="H424" s="15"/>
    </row>
    <row r="425" spans="1:8" x14ac:dyDescent="0.2">
      <c r="A425" s="270"/>
      <c r="B425" s="270"/>
      <c r="C425" s="238"/>
      <c r="D425" s="15"/>
      <c r="E425" s="15"/>
      <c r="F425" s="15"/>
      <c r="G425" s="15"/>
      <c r="H425" s="15"/>
    </row>
    <row r="426" spans="1:8" x14ac:dyDescent="0.2">
      <c r="A426" s="270"/>
      <c r="B426" s="270"/>
      <c r="C426" s="238"/>
      <c r="D426" s="15"/>
      <c r="E426" s="15"/>
      <c r="F426" s="15"/>
      <c r="G426" s="15"/>
      <c r="H426" s="15"/>
    </row>
    <row r="427" spans="1:8" x14ac:dyDescent="0.2">
      <c r="A427" s="270"/>
      <c r="B427" s="270"/>
      <c r="C427" s="238"/>
      <c r="D427" s="15"/>
      <c r="E427" s="15"/>
      <c r="F427" s="15"/>
      <c r="G427" s="15"/>
      <c r="H427" s="15"/>
    </row>
    <row r="428" spans="1:8" x14ac:dyDescent="0.2">
      <c r="A428" s="270"/>
      <c r="B428" s="270"/>
      <c r="C428" s="238"/>
      <c r="D428" s="15"/>
      <c r="E428" s="15"/>
      <c r="F428" s="15"/>
      <c r="G428" s="15"/>
      <c r="H428" s="15"/>
    </row>
    <row r="429" spans="1:8" x14ac:dyDescent="0.2">
      <c r="A429" s="270"/>
      <c r="B429" s="270"/>
      <c r="C429" s="238"/>
      <c r="D429" s="15"/>
      <c r="E429" s="15"/>
      <c r="F429" s="15"/>
      <c r="G429" s="15"/>
      <c r="H429" s="15"/>
    </row>
    <row r="430" spans="1:8" x14ac:dyDescent="0.2">
      <c r="A430" s="270"/>
      <c r="B430" s="270"/>
      <c r="C430" s="238"/>
      <c r="D430" s="15"/>
      <c r="E430" s="15"/>
      <c r="F430" s="15"/>
      <c r="G430" s="15"/>
      <c r="H430" s="15"/>
    </row>
    <row r="431" spans="1:8" x14ac:dyDescent="0.2">
      <c r="A431" s="270"/>
      <c r="B431" s="270"/>
      <c r="C431" s="238"/>
      <c r="D431" s="15"/>
      <c r="E431" s="15"/>
      <c r="F431" s="15"/>
      <c r="G431" s="15"/>
      <c r="H431" s="15"/>
    </row>
    <row r="432" spans="1:8" x14ac:dyDescent="0.2">
      <c r="A432" s="270"/>
      <c r="B432" s="270"/>
      <c r="C432" s="238"/>
      <c r="D432" s="15"/>
      <c r="E432" s="15"/>
      <c r="F432" s="15"/>
      <c r="G432" s="15"/>
      <c r="H432" s="15"/>
    </row>
    <row r="433" spans="1:8" x14ac:dyDescent="0.2">
      <c r="A433" s="270"/>
      <c r="B433" s="270"/>
      <c r="C433" s="238"/>
      <c r="D433" s="15"/>
      <c r="E433" s="15"/>
      <c r="F433" s="15"/>
      <c r="G433" s="15"/>
      <c r="H433" s="15"/>
    </row>
    <row r="434" spans="1:8" x14ac:dyDescent="0.2">
      <c r="A434" s="270"/>
      <c r="B434" s="270"/>
      <c r="C434" s="238"/>
      <c r="D434" s="15"/>
      <c r="E434" s="15"/>
      <c r="F434" s="15"/>
      <c r="G434" s="15"/>
      <c r="H434" s="15"/>
    </row>
    <row r="435" spans="1:8" x14ac:dyDescent="0.2">
      <c r="A435" s="270"/>
      <c r="B435" s="270"/>
      <c r="C435" s="238"/>
      <c r="D435" s="15"/>
      <c r="E435" s="15"/>
      <c r="F435" s="15"/>
      <c r="G435" s="15"/>
      <c r="H435" s="15"/>
    </row>
    <row r="436" spans="1:8" x14ac:dyDescent="0.2">
      <c r="A436" s="270"/>
      <c r="B436" s="270"/>
      <c r="C436" s="238"/>
      <c r="D436" s="15"/>
      <c r="E436" s="15"/>
      <c r="F436" s="15"/>
      <c r="G436" s="15"/>
      <c r="H436" s="15"/>
    </row>
    <row r="437" spans="1:8" x14ac:dyDescent="0.2">
      <c r="A437" s="270"/>
      <c r="B437" s="270"/>
      <c r="C437" s="238"/>
      <c r="D437" s="15"/>
      <c r="E437" s="15"/>
      <c r="F437" s="15"/>
      <c r="G437" s="15"/>
      <c r="H437" s="15"/>
    </row>
    <row r="438" spans="1:8" x14ac:dyDescent="0.2">
      <c r="A438" s="270"/>
      <c r="B438" s="270"/>
      <c r="C438" s="238"/>
      <c r="D438" s="15"/>
      <c r="E438" s="15"/>
      <c r="F438" s="15"/>
      <c r="G438" s="15"/>
      <c r="H438" s="15"/>
    </row>
    <row r="439" spans="1:8" x14ac:dyDescent="0.2">
      <c r="A439" s="270"/>
      <c r="B439" s="270"/>
      <c r="C439" s="238"/>
      <c r="D439" s="15"/>
      <c r="E439" s="15"/>
      <c r="F439" s="15"/>
      <c r="G439" s="15"/>
      <c r="H439" s="15"/>
    </row>
    <row r="440" spans="1:8" x14ac:dyDescent="0.2">
      <c r="A440" s="270"/>
      <c r="B440" s="270"/>
      <c r="C440" s="238"/>
      <c r="D440" s="15"/>
      <c r="E440" s="15"/>
      <c r="F440" s="15"/>
      <c r="G440" s="15"/>
      <c r="H440" s="15"/>
    </row>
    <row r="441" spans="1:8" x14ac:dyDescent="0.2">
      <c r="A441" s="270"/>
      <c r="B441" s="270"/>
      <c r="C441" s="238"/>
      <c r="D441" s="15"/>
      <c r="E441" s="15"/>
      <c r="F441" s="15"/>
      <c r="G441" s="15"/>
      <c r="H441" s="15"/>
    </row>
    <row r="442" spans="1:8" x14ac:dyDescent="0.2">
      <c r="A442" s="270"/>
      <c r="B442" s="270"/>
      <c r="C442" s="238"/>
      <c r="D442" s="15"/>
      <c r="E442" s="15"/>
      <c r="F442" s="15"/>
      <c r="G442" s="15"/>
      <c r="H442" s="15"/>
    </row>
    <row r="443" spans="1:8" x14ac:dyDescent="0.2">
      <c r="A443" s="270"/>
      <c r="B443" s="270"/>
      <c r="C443" s="238"/>
      <c r="D443" s="15"/>
      <c r="E443" s="15"/>
      <c r="F443" s="15"/>
      <c r="G443" s="15"/>
      <c r="H443" s="15"/>
    </row>
    <row r="444" spans="1:8" x14ac:dyDescent="0.2">
      <c r="A444" s="270"/>
      <c r="B444" s="270"/>
      <c r="C444" s="238"/>
      <c r="D444" s="15"/>
      <c r="E444" s="15"/>
      <c r="F444" s="15"/>
      <c r="G444" s="15"/>
      <c r="H444" s="15"/>
    </row>
    <row r="445" spans="1:8" x14ac:dyDescent="0.2">
      <c r="A445" s="270"/>
      <c r="B445" s="270"/>
      <c r="C445" s="238"/>
      <c r="D445" s="15"/>
      <c r="E445" s="15"/>
      <c r="F445" s="15"/>
      <c r="G445" s="15"/>
      <c r="H445" s="15"/>
    </row>
    <row r="446" spans="1:8" x14ac:dyDescent="0.2">
      <c r="A446" s="270"/>
      <c r="B446" s="270"/>
      <c r="C446" s="238"/>
      <c r="D446" s="15"/>
      <c r="E446" s="15"/>
      <c r="F446" s="15"/>
      <c r="G446" s="15"/>
      <c r="H446" s="15"/>
    </row>
    <row r="447" spans="1:8" x14ac:dyDescent="0.2">
      <c r="A447" s="270"/>
      <c r="B447" s="270"/>
      <c r="C447" s="238"/>
      <c r="D447" s="15"/>
      <c r="E447" s="15"/>
      <c r="F447" s="15"/>
      <c r="G447" s="15"/>
      <c r="H447" s="15"/>
    </row>
    <row r="448" spans="1:8" x14ac:dyDescent="0.2">
      <c r="A448" s="270"/>
      <c r="B448" s="270"/>
      <c r="C448" s="238"/>
      <c r="D448" s="15"/>
      <c r="E448" s="15"/>
      <c r="F448" s="15"/>
      <c r="G448" s="15"/>
      <c r="H448" s="15"/>
    </row>
    <row r="449" spans="1:8" x14ac:dyDescent="0.2">
      <c r="A449" s="270"/>
      <c r="B449" s="270"/>
      <c r="C449" s="238"/>
      <c r="D449" s="15"/>
      <c r="E449" s="15"/>
      <c r="F449" s="15"/>
      <c r="G449" s="15"/>
      <c r="H449" s="15"/>
    </row>
    <row r="450" spans="1:8" x14ac:dyDescent="0.2">
      <c r="A450" s="270"/>
      <c r="B450" s="270"/>
      <c r="C450" s="238"/>
      <c r="D450" s="15"/>
      <c r="E450" s="15"/>
      <c r="F450" s="15"/>
      <c r="G450" s="15"/>
      <c r="H450" s="15"/>
    </row>
    <row r="451" spans="1:8" x14ac:dyDescent="0.2">
      <c r="A451" s="270"/>
      <c r="B451" s="270"/>
      <c r="C451" s="238"/>
      <c r="D451" s="15"/>
      <c r="E451" s="15"/>
      <c r="F451" s="15"/>
      <c r="G451" s="15"/>
      <c r="H451" s="15"/>
    </row>
    <row r="452" spans="1:8" x14ac:dyDescent="0.2">
      <c r="A452" s="270"/>
      <c r="B452" s="270"/>
      <c r="C452" s="238"/>
      <c r="D452" s="15"/>
      <c r="E452" s="15"/>
      <c r="F452" s="15"/>
      <c r="G452" s="15"/>
      <c r="H452" s="15"/>
    </row>
    <row r="453" spans="1:8" x14ac:dyDescent="0.2">
      <c r="A453" s="270"/>
      <c r="B453" s="270"/>
      <c r="C453" s="238"/>
      <c r="D453" s="15"/>
      <c r="E453" s="15"/>
      <c r="F453" s="15"/>
      <c r="G453" s="15"/>
      <c r="H453" s="15"/>
    </row>
    <row r="454" spans="1:8" x14ac:dyDescent="0.2">
      <c r="A454" s="270"/>
      <c r="B454" s="270"/>
      <c r="C454" s="238"/>
      <c r="D454" s="15"/>
      <c r="E454" s="15"/>
      <c r="F454" s="15"/>
      <c r="G454" s="15"/>
      <c r="H454" s="15"/>
    </row>
    <row r="455" spans="1:8" x14ac:dyDescent="0.2">
      <c r="A455" s="270"/>
      <c r="B455" s="270"/>
      <c r="C455" s="238"/>
      <c r="D455" s="15"/>
      <c r="E455" s="15"/>
      <c r="F455" s="15"/>
      <c r="G455" s="15"/>
      <c r="H455" s="15"/>
    </row>
    <row r="456" spans="1:8" x14ac:dyDescent="0.2">
      <c r="A456" s="270"/>
      <c r="B456" s="270"/>
      <c r="C456" s="238"/>
      <c r="D456" s="15"/>
      <c r="E456" s="15"/>
      <c r="F456" s="15"/>
      <c r="G456" s="15"/>
      <c r="H456" s="15"/>
    </row>
    <row r="457" spans="1:8" x14ac:dyDescent="0.2">
      <c r="A457" s="270"/>
      <c r="B457" s="270"/>
      <c r="C457" s="238"/>
      <c r="D457" s="15"/>
      <c r="E457" s="15"/>
      <c r="F457" s="15"/>
      <c r="G457" s="15"/>
      <c r="H457" s="15"/>
    </row>
    <row r="458" spans="1:8" x14ac:dyDescent="0.2">
      <c r="A458" s="270"/>
      <c r="B458" s="270"/>
      <c r="C458" s="238"/>
      <c r="D458" s="15"/>
      <c r="E458" s="15"/>
      <c r="F458" s="15"/>
      <c r="G458" s="15"/>
      <c r="H458" s="15"/>
    </row>
    <row r="459" spans="1:8" x14ac:dyDescent="0.2">
      <c r="A459" s="270"/>
      <c r="B459" s="270"/>
      <c r="C459" s="238"/>
      <c r="D459" s="15"/>
      <c r="E459" s="15"/>
      <c r="F459" s="15"/>
      <c r="G459" s="15"/>
      <c r="H459" s="15"/>
    </row>
    <row r="460" spans="1:8" x14ac:dyDescent="0.2">
      <c r="A460" s="270"/>
      <c r="B460" s="270"/>
      <c r="C460" s="238"/>
      <c r="D460" s="15"/>
      <c r="E460" s="15"/>
      <c r="F460" s="15"/>
      <c r="G460" s="15"/>
      <c r="H460" s="15"/>
    </row>
    <row r="461" spans="1:8" x14ac:dyDescent="0.2">
      <c r="A461" s="270"/>
      <c r="B461" s="270"/>
      <c r="C461" s="238"/>
      <c r="D461" s="15"/>
      <c r="E461" s="15"/>
      <c r="F461" s="15"/>
      <c r="G461" s="15"/>
      <c r="H461" s="15"/>
    </row>
    <row r="462" spans="1:8" x14ac:dyDescent="0.2">
      <c r="A462" s="270"/>
      <c r="B462" s="270"/>
      <c r="C462" s="238"/>
      <c r="D462" s="15"/>
      <c r="E462" s="15"/>
      <c r="F462" s="15"/>
      <c r="G462" s="15"/>
      <c r="H462" s="15"/>
    </row>
    <row r="463" spans="1:8" x14ac:dyDescent="0.2">
      <c r="A463" s="270"/>
      <c r="B463" s="270"/>
      <c r="C463" s="238"/>
      <c r="D463" s="15"/>
      <c r="E463" s="15"/>
      <c r="F463" s="15"/>
      <c r="G463" s="15"/>
      <c r="H463" s="15"/>
    </row>
    <row r="464" spans="1:8" x14ac:dyDescent="0.2">
      <c r="A464" s="270"/>
      <c r="B464" s="270"/>
      <c r="C464" s="238"/>
      <c r="D464" s="15"/>
      <c r="E464" s="15"/>
      <c r="F464" s="15"/>
      <c r="G464" s="15"/>
      <c r="H464" s="15"/>
    </row>
    <row r="465" spans="1:8" x14ac:dyDescent="0.2">
      <c r="A465" s="270"/>
      <c r="B465" s="270"/>
      <c r="C465" s="238"/>
      <c r="D465" s="15"/>
      <c r="E465" s="15"/>
      <c r="F465" s="15"/>
      <c r="G465" s="15"/>
      <c r="H465" s="15"/>
    </row>
    <row r="466" spans="1:8" x14ac:dyDescent="0.2">
      <c r="A466" s="270"/>
      <c r="B466" s="270"/>
      <c r="C466" s="238"/>
      <c r="D466" s="15"/>
      <c r="E466" s="15"/>
      <c r="F466" s="15"/>
      <c r="G466" s="15"/>
      <c r="H466" s="15"/>
    </row>
    <row r="467" spans="1:8" x14ac:dyDescent="0.2">
      <c r="A467" s="270"/>
      <c r="B467" s="270"/>
      <c r="C467" s="238"/>
      <c r="D467" s="15"/>
      <c r="E467" s="15"/>
      <c r="F467" s="15"/>
      <c r="G467" s="15"/>
      <c r="H467" s="15"/>
    </row>
    <row r="468" spans="1:8" x14ac:dyDescent="0.2">
      <c r="A468" s="270"/>
      <c r="B468" s="270"/>
      <c r="C468" s="238"/>
      <c r="D468" s="15"/>
      <c r="E468" s="15"/>
      <c r="F468" s="15"/>
      <c r="G468" s="15"/>
      <c r="H468" s="15"/>
    </row>
    <row r="469" spans="1:8" x14ac:dyDescent="0.2">
      <c r="A469" s="270"/>
      <c r="B469" s="270"/>
      <c r="C469" s="238"/>
      <c r="D469" s="15"/>
      <c r="E469" s="15"/>
      <c r="F469" s="15"/>
      <c r="G469" s="15"/>
      <c r="H469" s="15"/>
    </row>
    <row r="470" spans="1:8" x14ac:dyDescent="0.2">
      <c r="A470" s="270"/>
      <c r="B470" s="270"/>
      <c r="C470" s="238"/>
      <c r="D470" s="15"/>
      <c r="E470" s="15"/>
      <c r="F470" s="15"/>
      <c r="G470" s="15"/>
      <c r="H470" s="15"/>
    </row>
    <row r="471" spans="1:8" x14ac:dyDescent="0.2">
      <c r="A471" s="270"/>
      <c r="B471" s="270"/>
      <c r="C471" s="238"/>
      <c r="D471" s="15"/>
      <c r="E471" s="15"/>
      <c r="F471" s="15"/>
      <c r="G471" s="15"/>
      <c r="H471" s="15"/>
    </row>
    <row r="472" spans="1:8" x14ac:dyDescent="0.2">
      <c r="A472" s="270"/>
      <c r="B472" s="270"/>
      <c r="C472" s="238"/>
      <c r="D472" s="15"/>
      <c r="E472" s="15"/>
      <c r="F472" s="15"/>
      <c r="G472" s="15"/>
      <c r="H472" s="15"/>
    </row>
    <row r="473" spans="1:8" x14ac:dyDescent="0.2">
      <c r="A473" s="270"/>
      <c r="B473" s="270"/>
      <c r="C473" s="238"/>
      <c r="D473" s="15"/>
      <c r="E473" s="15"/>
      <c r="F473" s="15"/>
      <c r="G473" s="15"/>
      <c r="H473" s="15"/>
    </row>
    <row r="474" spans="1:8" x14ac:dyDescent="0.2">
      <c r="A474" s="270"/>
      <c r="B474" s="270"/>
      <c r="C474" s="238"/>
      <c r="D474" s="15"/>
      <c r="E474" s="15"/>
      <c r="F474" s="15"/>
      <c r="G474" s="15"/>
      <c r="H474" s="15"/>
    </row>
    <row r="475" spans="1:8" x14ac:dyDescent="0.2">
      <c r="A475" s="270"/>
      <c r="B475" s="270"/>
      <c r="C475" s="238"/>
      <c r="D475" s="15"/>
      <c r="E475" s="15"/>
      <c r="F475" s="15"/>
      <c r="G475" s="15"/>
      <c r="H475" s="15"/>
    </row>
    <row r="476" spans="1:8" x14ac:dyDescent="0.2">
      <c r="A476" s="270"/>
      <c r="B476" s="270"/>
      <c r="C476" s="238"/>
      <c r="D476" s="15"/>
      <c r="E476" s="15"/>
      <c r="F476" s="15"/>
      <c r="G476" s="15"/>
      <c r="H476" s="15"/>
    </row>
    <row r="477" spans="1:8" x14ac:dyDescent="0.2">
      <c r="A477" s="270"/>
      <c r="B477" s="270"/>
      <c r="C477" s="238"/>
      <c r="D477" s="15"/>
      <c r="E477" s="15"/>
      <c r="F477" s="15"/>
      <c r="G477" s="15"/>
      <c r="H477" s="15"/>
    </row>
    <row r="478" spans="1:8" x14ac:dyDescent="0.2">
      <c r="A478" s="270"/>
      <c r="B478" s="270"/>
      <c r="C478" s="238"/>
      <c r="D478" s="15"/>
      <c r="E478" s="15"/>
      <c r="F478" s="15"/>
      <c r="G478" s="15"/>
      <c r="H478" s="15"/>
    </row>
    <row r="479" spans="1:8" x14ac:dyDescent="0.2">
      <c r="A479" s="270"/>
      <c r="B479" s="270"/>
      <c r="C479" s="238"/>
      <c r="D479" s="15"/>
      <c r="E479" s="15"/>
      <c r="F479" s="15"/>
      <c r="G479" s="15"/>
      <c r="H479" s="15"/>
    </row>
    <row r="480" spans="1:8" x14ac:dyDescent="0.2">
      <c r="A480" s="270"/>
      <c r="B480" s="270"/>
      <c r="C480" s="238"/>
      <c r="D480" s="15"/>
      <c r="E480" s="15"/>
      <c r="F480" s="15"/>
      <c r="G480" s="15"/>
      <c r="H480" s="15"/>
    </row>
    <row r="481" spans="1:8" x14ac:dyDescent="0.2">
      <c r="A481" s="270"/>
      <c r="B481" s="270"/>
      <c r="C481" s="238"/>
      <c r="D481" s="15"/>
      <c r="E481" s="15"/>
      <c r="F481" s="15"/>
      <c r="G481" s="15"/>
      <c r="H481" s="15"/>
    </row>
    <row r="482" spans="1:8" x14ac:dyDescent="0.2">
      <c r="A482" s="270"/>
      <c r="B482" s="270"/>
      <c r="C482" s="238"/>
      <c r="D482" s="15"/>
      <c r="E482" s="15"/>
      <c r="F482" s="15"/>
      <c r="G482" s="15"/>
      <c r="H482" s="15"/>
    </row>
    <row r="483" spans="1:8" x14ac:dyDescent="0.2">
      <c r="A483" s="270"/>
      <c r="B483" s="270"/>
      <c r="C483" s="238"/>
      <c r="D483" s="15"/>
      <c r="E483" s="15"/>
      <c r="F483" s="15"/>
      <c r="G483" s="15"/>
      <c r="H483" s="15"/>
    </row>
    <row r="484" spans="1:8" x14ac:dyDescent="0.2">
      <c r="A484" s="270"/>
      <c r="B484" s="270"/>
      <c r="C484" s="238"/>
      <c r="D484" s="15"/>
      <c r="E484" s="15"/>
      <c r="F484" s="15"/>
      <c r="G484" s="15"/>
      <c r="H484" s="15"/>
    </row>
    <row r="485" spans="1:8" x14ac:dyDescent="0.2">
      <c r="A485" s="270"/>
      <c r="B485" s="270"/>
      <c r="C485" s="238"/>
      <c r="D485" s="15"/>
      <c r="E485" s="15"/>
      <c r="F485" s="15"/>
      <c r="G485" s="15"/>
      <c r="H485" s="15"/>
    </row>
    <row r="486" spans="1:8" x14ac:dyDescent="0.2">
      <c r="A486" s="270"/>
      <c r="B486" s="270"/>
      <c r="C486" s="238"/>
      <c r="D486" s="15"/>
      <c r="E486" s="15"/>
      <c r="F486" s="15"/>
      <c r="G486" s="15"/>
      <c r="H486" s="15"/>
    </row>
    <row r="487" spans="1:8" x14ac:dyDescent="0.2">
      <c r="A487" s="270"/>
      <c r="B487" s="270"/>
      <c r="C487" s="238"/>
      <c r="D487" s="15"/>
      <c r="E487" s="15"/>
      <c r="F487" s="15"/>
      <c r="G487" s="15"/>
      <c r="H487" s="15"/>
    </row>
    <row r="488" spans="1:8" x14ac:dyDescent="0.2">
      <c r="A488" s="270"/>
      <c r="B488" s="270"/>
      <c r="C488" s="238"/>
      <c r="D488" s="15"/>
      <c r="E488" s="15"/>
      <c r="F488" s="15"/>
      <c r="G488" s="15"/>
      <c r="H488" s="15"/>
    </row>
    <row r="489" spans="1:8" x14ac:dyDescent="0.2">
      <c r="A489" s="270"/>
      <c r="B489" s="270"/>
      <c r="C489" s="238"/>
      <c r="D489" s="15"/>
      <c r="E489" s="15"/>
      <c r="F489" s="15"/>
      <c r="G489" s="15"/>
      <c r="H489" s="15"/>
    </row>
    <row r="490" spans="1:8" x14ac:dyDescent="0.2">
      <c r="A490" s="270"/>
      <c r="B490" s="270"/>
      <c r="C490" s="238"/>
      <c r="D490" s="15"/>
      <c r="E490" s="15"/>
      <c r="F490" s="15"/>
      <c r="G490" s="15"/>
      <c r="H490" s="15"/>
    </row>
    <row r="491" spans="1:8" x14ac:dyDescent="0.2">
      <c r="A491" s="270"/>
      <c r="B491" s="270"/>
      <c r="C491" s="238"/>
      <c r="D491" s="15"/>
      <c r="E491" s="15"/>
      <c r="F491" s="15"/>
      <c r="G491" s="15"/>
      <c r="H491" s="15"/>
    </row>
    <row r="492" spans="1:8" x14ac:dyDescent="0.2">
      <c r="A492" s="270"/>
      <c r="B492" s="270"/>
      <c r="C492" s="238"/>
      <c r="D492" s="15"/>
      <c r="E492" s="15"/>
      <c r="F492" s="15"/>
      <c r="G492" s="15"/>
      <c r="H492" s="15"/>
    </row>
    <row r="493" spans="1:8" x14ac:dyDescent="0.2">
      <c r="A493" s="270"/>
      <c r="B493" s="270"/>
      <c r="C493" s="238"/>
      <c r="D493" s="15"/>
      <c r="E493" s="15"/>
      <c r="F493" s="15"/>
      <c r="G493" s="15"/>
      <c r="H493" s="15"/>
    </row>
    <row r="494" spans="1:8" x14ac:dyDescent="0.2">
      <c r="A494" s="270"/>
      <c r="B494" s="270"/>
      <c r="C494" s="238"/>
      <c r="D494" s="15"/>
      <c r="E494" s="15"/>
      <c r="F494" s="15"/>
      <c r="G494" s="15"/>
      <c r="H494" s="15"/>
    </row>
    <row r="495" spans="1:8" x14ac:dyDescent="0.2">
      <c r="A495" s="270"/>
      <c r="B495" s="270"/>
      <c r="C495" s="238"/>
      <c r="D495" s="15"/>
      <c r="E495" s="15"/>
      <c r="F495" s="15"/>
      <c r="G495" s="15"/>
      <c r="H495" s="15"/>
    </row>
    <row r="496" spans="1:8" x14ac:dyDescent="0.2">
      <c r="A496" s="270"/>
      <c r="B496" s="270"/>
      <c r="C496" s="238"/>
      <c r="D496" s="15"/>
      <c r="E496" s="15"/>
      <c r="F496" s="15"/>
      <c r="G496" s="15"/>
      <c r="H496" s="15"/>
    </row>
    <row r="497" spans="1:8" x14ac:dyDescent="0.2">
      <c r="A497" s="270"/>
      <c r="B497" s="270"/>
      <c r="C497" s="238"/>
      <c r="D497" s="15"/>
      <c r="E497" s="15"/>
      <c r="F497" s="15"/>
      <c r="G497" s="15"/>
      <c r="H497" s="15"/>
    </row>
    <row r="498" spans="1:8" x14ac:dyDescent="0.2">
      <c r="A498" s="270"/>
      <c r="B498" s="270"/>
      <c r="C498" s="238"/>
      <c r="D498" s="15"/>
      <c r="E498" s="15"/>
      <c r="F498" s="15"/>
      <c r="G498" s="15"/>
      <c r="H498" s="15"/>
    </row>
    <row r="499" spans="1:8" x14ac:dyDescent="0.2">
      <c r="A499" s="270"/>
      <c r="B499" s="270"/>
      <c r="C499" s="238"/>
      <c r="D499" s="15"/>
      <c r="E499" s="15"/>
      <c r="F499" s="15"/>
      <c r="G499" s="15"/>
      <c r="H499" s="15"/>
    </row>
    <row r="500" spans="1:8" x14ac:dyDescent="0.2">
      <c r="A500" s="270"/>
      <c r="B500" s="270"/>
      <c r="C500" s="238"/>
      <c r="D500" s="15"/>
      <c r="E500" s="15"/>
      <c r="F500" s="15"/>
      <c r="G500" s="15"/>
      <c r="H500" s="15"/>
    </row>
    <row r="501" spans="1:8" x14ac:dyDescent="0.2">
      <c r="A501" s="270"/>
      <c r="B501" s="270"/>
      <c r="C501" s="238"/>
      <c r="D501" s="15"/>
      <c r="E501" s="15"/>
      <c r="F501" s="15"/>
      <c r="G501" s="15"/>
      <c r="H501" s="15"/>
    </row>
    <row r="502" spans="1:8" x14ac:dyDescent="0.2">
      <c r="A502" s="270"/>
      <c r="B502" s="270"/>
      <c r="C502" s="238"/>
      <c r="D502" s="15"/>
      <c r="E502" s="15"/>
      <c r="F502" s="15"/>
      <c r="G502" s="15"/>
      <c r="H502" s="15"/>
    </row>
    <row r="503" spans="1:8" x14ac:dyDescent="0.2">
      <c r="A503" s="270"/>
      <c r="B503" s="270"/>
      <c r="C503" s="238"/>
      <c r="D503" s="15"/>
      <c r="E503" s="15"/>
      <c r="F503" s="15"/>
      <c r="G503" s="15"/>
      <c r="H503" s="15"/>
    </row>
    <row r="504" spans="1:8" x14ac:dyDescent="0.2">
      <c r="A504" s="270"/>
      <c r="B504" s="270"/>
      <c r="C504" s="238"/>
      <c r="D504" s="15"/>
      <c r="E504" s="15"/>
      <c r="F504" s="15"/>
      <c r="G504" s="15"/>
      <c r="H504" s="15"/>
    </row>
    <row r="505" spans="1:8" x14ac:dyDescent="0.2">
      <c r="A505" s="270"/>
      <c r="B505" s="270"/>
      <c r="C505" s="238"/>
      <c r="D505" s="15"/>
      <c r="E505" s="15"/>
      <c r="F505" s="15"/>
      <c r="G505" s="15"/>
      <c r="H505" s="15"/>
    </row>
    <row r="506" spans="1:8" x14ac:dyDescent="0.2">
      <c r="A506" s="270"/>
      <c r="B506" s="270"/>
      <c r="C506" s="238"/>
      <c r="D506" s="15"/>
      <c r="E506" s="15"/>
      <c r="F506" s="15"/>
      <c r="G506" s="15"/>
      <c r="H506" s="15"/>
    </row>
    <row r="507" spans="1:8" x14ac:dyDescent="0.2">
      <c r="A507" s="270"/>
      <c r="B507" s="270"/>
      <c r="C507" s="238"/>
      <c r="D507" s="15"/>
      <c r="E507" s="15"/>
      <c r="F507" s="15"/>
      <c r="G507" s="15"/>
      <c r="H507" s="15"/>
    </row>
    <row r="508" spans="1:8" x14ac:dyDescent="0.2">
      <c r="A508" s="270"/>
      <c r="B508" s="270"/>
      <c r="C508" s="238"/>
      <c r="D508" s="15"/>
      <c r="E508" s="15"/>
      <c r="F508" s="15"/>
      <c r="G508" s="15"/>
      <c r="H508" s="15"/>
    </row>
    <row r="509" spans="1:8" x14ac:dyDescent="0.2">
      <c r="A509" s="270"/>
      <c r="B509" s="270"/>
      <c r="C509" s="238"/>
      <c r="D509" s="15"/>
      <c r="E509" s="15"/>
      <c r="F509" s="15"/>
      <c r="G509" s="15"/>
      <c r="H509" s="15"/>
    </row>
    <row r="510" spans="1:8" x14ac:dyDescent="0.2">
      <c r="A510" s="270"/>
      <c r="B510" s="270"/>
      <c r="C510" s="238"/>
      <c r="D510" s="15"/>
      <c r="E510" s="15"/>
      <c r="F510" s="15"/>
      <c r="G510" s="15"/>
      <c r="H510" s="15"/>
    </row>
    <row r="511" spans="1:8" x14ac:dyDescent="0.2">
      <c r="A511" s="270"/>
      <c r="B511" s="270"/>
      <c r="C511" s="238"/>
      <c r="D511" s="15"/>
      <c r="E511" s="15"/>
      <c r="F511" s="15"/>
      <c r="G511" s="15"/>
      <c r="H511" s="15"/>
    </row>
    <row r="512" spans="1:8" x14ac:dyDescent="0.2">
      <c r="A512" s="270"/>
      <c r="B512" s="270"/>
      <c r="C512" s="238"/>
      <c r="D512" s="15"/>
      <c r="E512" s="15"/>
      <c r="F512" s="15"/>
      <c r="G512" s="15"/>
      <c r="H512" s="15"/>
    </row>
    <row r="513" spans="1:8" x14ac:dyDescent="0.2">
      <c r="A513" s="270"/>
      <c r="B513" s="270"/>
      <c r="C513" s="238"/>
      <c r="D513" s="15"/>
      <c r="E513" s="15"/>
      <c r="F513" s="15"/>
      <c r="G513" s="15"/>
      <c r="H513" s="15"/>
    </row>
    <row r="514" spans="1:8" x14ac:dyDescent="0.2">
      <c r="A514" s="270"/>
      <c r="B514" s="270"/>
      <c r="C514" s="238"/>
      <c r="D514" s="15"/>
      <c r="E514" s="15"/>
      <c r="F514" s="15"/>
      <c r="G514" s="15"/>
      <c r="H514" s="15"/>
    </row>
    <row r="515" spans="1:8" x14ac:dyDescent="0.2">
      <c r="A515" s="270"/>
      <c r="B515" s="270"/>
      <c r="C515" s="238"/>
      <c r="D515" s="15"/>
      <c r="E515" s="15"/>
      <c r="F515" s="15"/>
      <c r="G515" s="15"/>
      <c r="H515" s="15"/>
    </row>
    <row r="516" spans="1:8" x14ac:dyDescent="0.2">
      <c r="A516" s="270"/>
      <c r="B516" s="270"/>
      <c r="C516" s="238"/>
      <c r="D516" s="15"/>
      <c r="E516" s="15"/>
      <c r="F516" s="15"/>
      <c r="G516" s="15"/>
      <c r="H516" s="15"/>
    </row>
    <row r="517" spans="1:8" x14ac:dyDescent="0.2">
      <c r="A517" s="270"/>
      <c r="B517" s="270"/>
      <c r="C517" s="238"/>
      <c r="D517" s="15"/>
      <c r="E517" s="15"/>
      <c r="F517" s="15"/>
      <c r="G517" s="15"/>
      <c r="H517" s="15"/>
    </row>
    <row r="518" spans="1:8" x14ac:dyDescent="0.2">
      <c r="A518" s="270"/>
      <c r="B518" s="270"/>
      <c r="C518" s="238"/>
      <c r="D518" s="15"/>
      <c r="E518" s="15"/>
      <c r="F518" s="15"/>
      <c r="G518" s="15"/>
      <c r="H518" s="15"/>
    </row>
    <row r="519" spans="1:8" x14ac:dyDescent="0.2">
      <c r="A519" s="270"/>
      <c r="B519" s="270"/>
      <c r="C519" s="238"/>
      <c r="D519" s="15"/>
      <c r="E519" s="15"/>
      <c r="F519" s="15"/>
      <c r="G519" s="15"/>
      <c r="H519" s="15"/>
    </row>
    <row r="520" spans="1:8" x14ac:dyDescent="0.2">
      <c r="A520" s="270"/>
      <c r="B520" s="270"/>
      <c r="C520" s="238"/>
      <c r="D520" s="15"/>
      <c r="E520" s="15"/>
      <c r="F520" s="15"/>
      <c r="G520" s="15"/>
      <c r="H520" s="15"/>
    </row>
    <row r="521" spans="1:8" x14ac:dyDescent="0.2">
      <c r="A521" s="270"/>
      <c r="B521" s="270"/>
      <c r="C521" s="238"/>
      <c r="D521" s="15"/>
      <c r="E521" s="15"/>
      <c r="F521" s="15"/>
      <c r="G521" s="15"/>
      <c r="H521" s="15"/>
    </row>
    <row r="522" spans="1:8" x14ac:dyDescent="0.2">
      <c r="A522" s="270"/>
      <c r="B522" s="270"/>
      <c r="C522" s="238"/>
      <c r="D522" s="15"/>
      <c r="E522" s="15"/>
      <c r="F522" s="15"/>
      <c r="G522" s="15"/>
      <c r="H522" s="15"/>
    </row>
    <row r="523" spans="1:8" x14ac:dyDescent="0.2">
      <c r="A523" s="270"/>
      <c r="B523" s="270"/>
      <c r="C523" s="238"/>
      <c r="D523" s="15"/>
      <c r="E523" s="15"/>
      <c r="F523" s="15"/>
      <c r="G523" s="15"/>
      <c r="H523" s="15"/>
    </row>
    <row r="524" spans="1:8" x14ac:dyDescent="0.2">
      <c r="A524" s="270"/>
      <c r="B524" s="270"/>
      <c r="C524" s="238"/>
      <c r="D524" s="15"/>
      <c r="E524" s="15"/>
      <c r="F524" s="15"/>
      <c r="G524" s="15"/>
      <c r="H524" s="15"/>
    </row>
    <row r="525" spans="1:8" x14ac:dyDescent="0.2">
      <c r="A525" s="270"/>
      <c r="B525" s="270"/>
      <c r="C525" s="238"/>
      <c r="D525" s="15"/>
      <c r="E525" s="15"/>
      <c r="F525" s="15"/>
      <c r="G525" s="15"/>
      <c r="H525" s="15"/>
    </row>
    <row r="526" spans="1:8" x14ac:dyDescent="0.2">
      <c r="A526" s="270"/>
      <c r="B526" s="270"/>
      <c r="C526" s="238"/>
      <c r="D526" s="15"/>
      <c r="E526" s="15"/>
      <c r="F526" s="15"/>
      <c r="G526" s="15"/>
      <c r="H526" s="15"/>
    </row>
    <row r="527" spans="1:8" x14ac:dyDescent="0.2">
      <c r="A527" s="270"/>
      <c r="B527" s="270"/>
      <c r="C527" s="238"/>
      <c r="D527" s="15"/>
      <c r="E527" s="15"/>
      <c r="F527" s="15"/>
      <c r="G527" s="15"/>
      <c r="H527" s="15"/>
    </row>
    <row r="528" spans="1:8" x14ac:dyDescent="0.2">
      <c r="A528" s="270"/>
      <c r="B528" s="270"/>
      <c r="C528" s="238"/>
      <c r="D528" s="15"/>
      <c r="E528" s="15"/>
      <c r="F528" s="15"/>
      <c r="G528" s="15"/>
      <c r="H528" s="15"/>
    </row>
    <row r="529" spans="1:8" x14ac:dyDescent="0.2">
      <c r="A529" s="270"/>
      <c r="B529" s="270"/>
      <c r="C529" s="238"/>
      <c r="D529" s="15"/>
      <c r="E529" s="15"/>
      <c r="F529" s="15"/>
      <c r="G529" s="15"/>
      <c r="H529" s="15"/>
    </row>
    <row r="530" spans="1:8" x14ac:dyDescent="0.2">
      <c r="A530" s="270"/>
      <c r="B530" s="270"/>
      <c r="C530" s="238"/>
      <c r="D530" s="15"/>
      <c r="E530" s="15"/>
      <c r="F530" s="15"/>
      <c r="G530" s="15"/>
      <c r="H530" s="15"/>
    </row>
    <row r="531" spans="1:8" x14ac:dyDescent="0.2">
      <c r="A531" s="270"/>
      <c r="B531" s="270"/>
      <c r="C531" s="238"/>
      <c r="D531" s="15"/>
      <c r="E531" s="15"/>
      <c r="F531" s="15"/>
      <c r="G531" s="15"/>
      <c r="H531" s="15"/>
    </row>
    <row r="532" spans="1:8" x14ac:dyDescent="0.2">
      <c r="A532" s="270"/>
      <c r="B532" s="270"/>
      <c r="C532" s="238"/>
      <c r="D532" s="15"/>
      <c r="E532" s="15"/>
      <c r="F532" s="15"/>
      <c r="G532" s="15"/>
      <c r="H532" s="15"/>
    </row>
    <row r="533" spans="1:8" x14ac:dyDescent="0.2">
      <c r="A533" s="270"/>
      <c r="B533" s="270"/>
      <c r="C533" s="238"/>
      <c r="D533" s="15"/>
      <c r="E533" s="15"/>
      <c r="F533" s="15"/>
      <c r="G533" s="15"/>
      <c r="H533" s="15"/>
    </row>
    <row r="534" spans="1:8" x14ac:dyDescent="0.2">
      <c r="A534" s="270"/>
      <c r="B534" s="270"/>
      <c r="C534" s="238"/>
      <c r="D534" s="15"/>
      <c r="E534" s="15"/>
      <c r="F534" s="15"/>
      <c r="G534" s="15"/>
      <c r="H534" s="15"/>
    </row>
    <row r="535" spans="1:8" x14ac:dyDescent="0.2">
      <c r="A535" s="270"/>
      <c r="B535" s="270"/>
      <c r="C535" s="238"/>
      <c r="D535" s="15"/>
      <c r="E535" s="15"/>
      <c r="F535" s="15"/>
      <c r="G535" s="15"/>
      <c r="H535" s="15"/>
    </row>
    <row r="536" spans="1:8" x14ac:dyDescent="0.2">
      <c r="A536" s="270"/>
      <c r="B536" s="270"/>
      <c r="C536" s="238"/>
      <c r="D536" s="15"/>
      <c r="E536" s="15"/>
      <c r="F536" s="15"/>
      <c r="G536" s="15"/>
      <c r="H536" s="15"/>
    </row>
    <row r="537" spans="1:8" x14ac:dyDescent="0.2">
      <c r="A537" s="270"/>
      <c r="B537" s="270"/>
      <c r="C537" s="238"/>
      <c r="D537" s="15"/>
      <c r="E537" s="15"/>
      <c r="F537" s="15"/>
      <c r="G537" s="15"/>
      <c r="H537" s="15"/>
    </row>
    <row r="538" spans="1:8" x14ac:dyDescent="0.2">
      <c r="A538" s="270"/>
      <c r="B538" s="270"/>
      <c r="C538" s="238"/>
      <c r="D538" s="15"/>
      <c r="E538" s="15"/>
      <c r="F538" s="15"/>
      <c r="G538" s="15"/>
      <c r="H538" s="15"/>
    </row>
    <row r="539" spans="1:8" x14ac:dyDescent="0.2">
      <c r="A539" s="270"/>
      <c r="B539" s="270"/>
      <c r="C539" s="238"/>
      <c r="D539" s="15"/>
      <c r="E539" s="15"/>
      <c r="F539" s="15"/>
      <c r="G539" s="15"/>
      <c r="H539" s="15"/>
    </row>
    <row r="540" spans="1:8" x14ac:dyDescent="0.2">
      <c r="A540" s="270"/>
      <c r="B540" s="270"/>
      <c r="C540" s="238"/>
      <c r="D540" s="15"/>
      <c r="E540" s="15"/>
      <c r="F540" s="15"/>
      <c r="G540" s="15"/>
      <c r="H540" s="15"/>
    </row>
    <row r="541" spans="1:8" x14ac:dyDescent="0.2">
      <c r="A541" s="270"/>
      <c r="B541" s="270"/>
      <c r="C541" s="238"/>
      <c r="D541" s="15"/>
      <c r="E541" s="15"/>
      <c r="F541" s="15"/>
      <c r="G541" s="15"/>
      <c r="H541" s="15"/>
    </row>
    <row r="542" spans="1:8" x14ac:dyDescent="0.2">
      <c r="A542" s="270"/>
      <c r="B542" s="270"/>
      <c r="C542" s="238"/>
      <c r="D542" s="15"/>
      <c r="E542" s="15"/>
      <c r="F542" s="15"/>
      <c r="G542" s="15"/>
      <c r="H542" s="15"/>
    </row>
    <row r="543" spans="1:8" x14ac:dyDescent="0.2">
      <c r="A543" s="270"/>
      <c r="B543" s="270"/>
      <c r="C543" s="238"/>
      <c r="D543" s="15"/>
      <c r="E543" s="15"/>
      <c r="F543" s="15"/>
      <c r="G543" s="15"/>
      <c r="H543" s="15"/>
    </row>
    <row r="544" spans="1:8" x14ac:dyDescent="0.2">
      <c r="A544" s="270"/>
      <c r="B544" s="270"/>
      <c r="C544" s="238"/>
      <c r="D544" s="15"/>
      <c r="E544" s="15"/>
      <c r="F544" s="15"/>
      <c r="G544" s="15"/>
      <c r="H544" s="15"/>
    </row>
    <row r="545" spans="1:8" x14ac:dyDescent="0.2">
      <c r="A545" s="270"/>
      <c r="B545" s="270"/>
      <c r="C545" s="238"/>
      <c r="D545" s="15"/>
      <c r="E545" s="15"/>
      <c r="F545" s="15"/>
      <c r="G545" s="15"/>
      <c r="H545" s="15"/>
    </row>
    <row r="546" spans="1:8" x14ac:dyDescent="0.2">
      <c r="A546" s="270"/>
      <c r="B546" s="270"/>
      <c r="C546" s="238"/>
      <c r="D546" s="15"/>
      <c r="E546" s="15"/>
      <c r="F546" s="15"/>
      <c r="G546" s="15"/>
      <c r="H546" s="15"/>
    </row>
    <row r="547" spans="1:8" x14ac:dyDescent="0.2">
      <c r="A547" s="270"/>
      <c r="B547" s="270"/>
      <c r="C547" s="238"/>
      <c r="D547" s="15"/>
      <c r="E547" s="15"/>
      <c r="F547" s="15"/>
      <c r="G547" s="15"/>
      <c r="H547" s="15"/>
    </row>
    <row r="548" spans="1:8" x14ac:dyDescent="0.2">
      <c r="A548" s="270"/>
      <c r="B548" s="270"/>
      <c r="C548" s="238"/>
      <c r="D548" s="15"/>
      <c r="E548" s="15"/>
      <c r="F548" s="15"/>
      <c r="G548" s="15"/>
      <c r="H548" s="15"/>
    </row>
    <row r="549" spans="1:8" x14ac:dyDescent="0.2">
      <c r="A549" s="270"/>
      <c r="B549" s="270"/>
      <c r="C549" s="238"/>
      <c r="D549" s="15"/>
      <c r="E549" s="15"/>
      <c r="F549" s="15"/>
      <c r="G549" s="15"/>
      <c r="H549" s="15"/>
    </row>
    <row r="550" spans="1:8" x14ac:dyDescent="0.2">
      <c r="A550" s="270"/>
      <c r="B550" s="270"/>
      <c r="C550" s="238"/>
      <c r="D550" s="15"/>
      <c r="E550" s="15"/>
      <c r="F550" s="15"/>
      <c r="G550" s="15"/>
      <c r="H550" s="15"/>
    </row>
    <row r="551" spans="1:8" x14ac:dyDescent="0.2">
      <c r="A551" s="270"/>
      <c r="B551" s="270"/>
      <c r="C551" s="238"/>
      <c r="D551" s="15"/>
      <c r="E551" s="15"/>
      <c r="F551" s="15"/>
      <c r="G551" s="15"/>
      <c r="H551" s="15"/>
    </row>
    <row r="552" spans="1:8" x14ac:dyDescent="0.2">
      <c r="A552" s="270"/>
      <c r="B552" s="270"/>
      <c r="C552" s="238"/>
      <c r="D552" s="15"/>
      <c r="E552" s="15"/>
      <c r="F552" s="15"/>
      <c r="G552" s="15"/>
      <c r="H552" s="15"/>
    </row>
    <row r="553" spans="1:8" x14ac:dyDescent="0.2">
      <c r="A553" s="270"/>
      <c r="B553" s="270"/>
      <c r="C553" s="238"/>
      <c r="D553" s="15"/>
      <c r="E553" s="15"/>
      <c r="F553" s="15"/>
      <c r="G553" s="15"/>
      <c r="H553" s="15"/>
    </row>
    <row r="554" spans="1:8" x14ac:dyDescent="0.2">
      <c r="A554" s="270"/>
      <c r="B554" s="270"/>
      <c r="C554" s="238"/>
      <c r="D554" s="15"/>
      <c r="E554" s="15"/>
      <c r="F554" s="15"/>
      <c r="G554" s="15"/>
      <c r="H554" s="15"/>
    </row>
    <row r="555" spans="1:8" x14ac:dyDescent="0.2">
      <c r="A555" s="270"/>
      <c r="B555" s="270"/>
      <c r="C555" s="238"/>
      <c r="D555" s="15"/>
      <c r="E555" s="15"/>
      <c r="F555" s="15"/>
      <c r="G555" s="15"/>
      <c r="H555" s="15"/>
    </row>
    <row r="556" spans="1:8" x14ac:dyDescent="0.2">
      <c r="A556" s="270"/>
      <c r="B556" s="270"/>
      <c r="C556" s="238"/>
      <c r="D556" s="15"/>
      <c r="E556" s="15"/>
      <c r="F556" s="15"/>
      <c r="G556" s="15"/>
      <c r="H556" s="15"/>
    </row>
    <row r="557" spans="1:8" x14ac:dyDescent="0.2">
      <c r="A557" s="270"/>
      <c r="B557" s="270"/>
      <c r="C557" s="238"/>
      <c r="D557" s="15"/>
      <c r="E557" s="15"/>
      <c r="F557" s="15"/>
      <c r="G557" s="15"/>
      <c r="H557" s="15"/>
    </row>
    <row r="558" spans="1:8" x14ac:dyDescent="0.2">
      <c r="A558" s="270"/>
      <c r="B558" s="270"/>
      <c r="C558" s="238"/>
      <c r="D558" s="15"/>
      <c r="E558" s="15"/>
      <c r="F558" s="15"/>
      <c r="G558" s="15"/>
      <c r="H558" s="15"/>
    </row>
    <row r="559" spans="1:8" x14ac:dyDescent="0.2">
      <c r="A559" s="270"/>
      <c r="B559" s="270"/>
      <c r="C559" s="238"/>
      <c r="D559" s="15"/>
      <c r="E559" s="15"/>
      <c r="F559" s="15"/>
      <c r="G559" s="15"/>
      <c r="H559" s="15"/>
    </row>
    <row r="560" spans="1:8" x14ac:dyDescent="0.2">
      <c r="A560" s="270"/>
      <c r="B560" s="270"/>
      <c r="C560" s="238"/>
      <c r="D560" s="15"/>
      <c r="E560" s="15"/>
      <c r="F560" s="15"/>
      <c r="G560" s="15"/>
      <c r="H560" s="15"/>
    </row>
    <row r="561" spans="1:8" x14ac:dyDescent="0.2">
      <c r="A561" s="270"/>
      <c r="B561" s="270"/>
      <c r="C561" s="238"/>
      <c r="D561" s="15"/>
      <c r="E561" s="15"/>
      <c r="F561" s="15"/>
      <c r="G561" s="15"/>
      <c r="H561" s="15"/>
    </row>
    <row r="562" spans="1:8" x14ac:dyDescent="0.2">
      <c r="A562" s="270"/>
      <c r="B562" s="270"/>
      <c r="C562" s="238"/>
      <c r="D562" s="15"/>
      <c r="E562" s="15"/>
      <c r="F562" s="15"/>
      <c r="G562" s="15"/>
      <c r="H562" s="15"/>
    </row>
    <row r="563" spans="1:8" x14ac:dyDescent="0.2">
      <c r="A563" s="270"/>
      <c r="B563" s="270"/>
      <c r="C563" s="238"/>
      <c r="D563" s="15"/>
      <c r="E563" s="15"/>
      <c r="F563" s="15"/>
      <c r="G563" s="15"/>
      <c r="H563" s="15"/>
    </row>
    <row r="564" spans="1:8" x14ac:dyDescent="0.2">
      <c r="A564" s="270"/>
      <c r="B564" s="270"/>
      <c r="C564" s="238"/>
      <c r="D564" s="15"/>
      <c r="E564" s="15"/>
      <c r="F564" s="15"/>
      <c r="G564" s="15"/>
      <c r="H564" s="15"/>
    </row>
    <row r="565" spans="1:8" x14ac:dyDescent="0.2">
      <c r="A565" s="270"/>
      <c r="B565" s="270"/>
      <c r="C565" s="238"/>
      <c r="D565" s="15"/>
      <c r="E565" s="15"/>
      <c r="F565" s="15"/>
      <c r="G565" s="15"/>
      <c r="H565" s="15"/>
    </row>
    <row r="566" spans="1:8" x14ac:dyDescent="0.2">
      <c r="A566" s="270"/>
      <c r="B566" s="270"/>
      <c r="C566" s="238"/>
      <c r="D566" s="15"/>
      <c r="E566" s="15"/>
      <c r="F566" s="15"/>
      <c r="G566" s="15"/>
      <c r="H566" s="15"/>
    </row>
    <row r="567" spans="1:8" x14ac:dyDescent="0.2">
      <c r="A567" s="270"/>
      <c r="B567" s="270"/>
      <c r="C567" s="238"/>
      <c r="D567" s="15"/>
      <c r="E567" s="15"/>
      <c r="F567" s="15"/>
      <c r="G567" s="15"/>
      <c r="H567" s="15"/>
    </row>
    <row r="568" spans="1:8" x14ac:dyDescent="0.2">
      <c r="A568" s="270"/>
      <c r="B568" s="270"/>
      <c r="C568" s="238"/>
      <c r="D568" s="15"/>
      <c r="E568" s="15"/>
      <c r="F568" s="15"/>
      <c r="G568" s="15"/>
      <c r="H568" s="15"/>
    </row>
    <row r="569" spans="1:8" x14ac:dyDescent="0.2">
      <c r="A569" s="270"/>
      <c r="B569" s="270"/>
      <c r="C569" s="238"/>
      <c r="D569" s="15"/>
      <c r="E569" s="15"/>
      <c r="F569" s="15"/>
      <c r="G569" s="15"/>
      <c r="H569" s="15"/>
    </row>
    <row r="570" spans="1:8" x14ac:dyDescent="0.2">
      <c r="A570" s="270"/>
      <c r="B570" s="270"/>
      <c r="C570" s="238"/>
      <c r="D570" s="15"/>
      <c r="E570" s="15"/>
      <c r="F570" s="15"/>
      <c r="G570" s="15"/>
      <c r="H570" s="15"/>
    </row>
    <row r="571" spans="1:8" x14ac:dyDescent="0.2">
      <c r="A571" s="270"/>
      <c r="B571" s="270"/>
      <c r="C571" s="238"/>
      <c r="D571" s="15"/>
      <c r="E571" s="15"/>
      <c r="F571" s="15"/>
      <c r="G571" s="15"/>
      <c r="H571" s="15"/>
    </row>
    <row r="572" spans="1:8" x14ac:dyDescent="0.2">
      <c r="A572" s="270"/>
      <c r="B572" s="270"/>
      <c r="C572" s="238"/>
      <c r="D572" s="15"/>
      <c r="E572" s="15"/>
      <c r="F572" s="15"/>
      <c r="G572" s="15"/>
      <c r="H572" s="15"/>
    </row>
    <row r="573" spans="1:8" x14ac:dyDescent="0.2">
      <c r="A573" s="270"/>
      <c r="B573" s="270"/>
      <c r="C573" s="238"/>
      <c r="D573" s="15"/>
      <c r="E573" s="15"/>
      <c r="F573" s="15"/>
      <c r="G573" s="15"/>
      <c r="H573" s="15"/>
    </row>
    <row r="574" spans="1:8" x14ac:dyDescent="0.2">
      <c r="A574" s="270"/>
      <c r="B574" s="270"/>
      <c r="C574" s="238"/>
      <c r="D574" s="15"/>
      <c r="E574" s="15"/>
      <c r="F574" s="15"/>
      <c r="G574" s="15"/>
      <c r="H574" s="15"/>
    </row>
    <row r="575" spans="1:8" x14ac:dyDescent="0.2">
      <c r="A575" s="270"/>
      <c r="B575" s="270"/>
      <c r="C575" s="238"/>
      <c r="D575" s="15"/>
      <c r="E575" s="15"/>
      <c r="F575" s="15"/>
      <c r="G575" s="15"/>
      <c r="H575" s="15"/>
    </row>
    <row r="576" spans="1:8" x14ac:dyDescent="0.2">
      <c r="A576" s="270"/>
      <c r="B576" s="270"/>
      <c r="C576" s="238"/>
      <c r="D576" s="15"/>
      <c r="E576" s="15"/>
      <c r="F576" s="15"/>
      <c r="G576" s="15"/>
      <c r="H576" s="15"/>
    </row>
    <row r="577" spans="1:8" x14ac:dyDescent="0.2">
      <c r="A577" s="270"/>
      <c r="B577" s="270"/>
      <c r="C577" s="238"/>
      <c r="D577" s="15"/>
      <c r="E577" s="15"/>
      <c r="F577" s="15"/>
      <c r="G577" s="15"/>
      <c r="H577" s="15"/>
    </row>
    <row r="578" spans="1:8" x14ac:dyDescent="0.2">
      <c r="A578" s="270"/>
      <c r="B578" s="270"/>
      <c r="C578" s="238"/>
      <c r="D578" s="15"/>
      <c r="E578" s="15"/>
      <c r="F578" s="15"/>
      <c r="G578" s="15"/>
      <c r="H578" s="15"/>
    </row>
    <row r="579" spans="1:8" x14ac:dyDescent="0.2">
      <c r="A579" s="270"/>
      <c r="B579" s="270"/>
      <c r="C579" s="238"/>
      <c r="D579" s="15"/>
      <c r="E579" s="15"/>
      <c r="F579" s="15"/>
      <c r="G579" s="15"/>
      <c r="H579" s="15"/>
    </row>
    <row r="580" spans="1:8" x14ac:dyDescent="0.2">
      <c r="A580" s="270"/>
      <c r="B580" s="270"/>
      <c r="C580" s="238"/>
      <c r="D580" s="15"/>
      <c r="E580" s="15"/>
      <c r="F580" s="15"/>
      <c r="G580" s="15"/>
      <c r="H580" s="15"/>
    </row>
    <row r="581" spans="1:8" x14ac:dyDescent="0.2">
      <c r="A581" s="270"/>
      <c r="B581" s="270"/>
      <c r="C581" s="238"/>
      <c r="D581" s="15"/>
      <c r="E581" s="15"/>
      <c r="F581" s="15"/>
      <c r="G581" s="15"/>
      <c r="H581" s="15"/>
    </row>
    <row r="582" spans="1:8" x14ac:dyDescent="0.2">
      <c r="A582" s="270"/>
      <c r="B582" s="270"/>
      <c r="C582" s="238"/>
      <c r="D582" s="15"/>
      <c r="E582" s="15"/>
      <c r="F582" s="15"/>
      <c r="G582" s="15"/>
      <c r="H582" s="15"/>
    </row>
    <row r="583" spans="1:8" x14ac:dyDescent="0.2">
      <c r="A583" s="270"/>
      <c r="B583" s="270"/>
      <c r="C583" s="238"/>
      <c r="D583" s="15"/>
      <c r="E583" s="15"/>
      <c r="F583" s="15"/>
      <c r="G583" s="15"/>
      <c r="H583" s="15"/>
    </row>
    <row r="584" spans="1:8" x14ac:dyDescent="0.2">
      <c r="A584" s="270"/>
      <c r="B584" s="270"/>
      <c r="C584" s="238"/>
      <c r="D584" s="15"/>
      <c r="E584" s="15"/>
      <c r="F584" s="15"/>
      <c r="G584" s="15"/>
      <c r="H584" s="15"/>
    </row>
    <row r="585" spans="1:8" x14ac:dyDescent="0.2">
      <c r="A585" s="270"/>
      <c r="B585" s="270"/>
      <c r="C585" s="238"/>
      <c r="D585" s="15"/>
      <c r="E585" s="15"/>
      <c r="F585" s="15"/>
      <c r="G585" s="15"/>
      <c r="H585" s="15"/>
    </row>
    <row r="586" spans="1:8" x14ac:dyDescent="0.2">
      <c r="A586" s="270"/>
      <c r="B586" s="270"/>
      <c r="C586" s="238"/>
      <c r="D586" s="15"/>
      <c r="E586" s="15"/>
      <c r="F586" s="15"/>
      <c r="G586" s="15"/>
      <c r="H586" s="15"/>
    </row>
    <row r="587" spans="1:8" x14ac:dyDescent="0.2">
      <c r="A587" s="270"/>
      <c r="B587" s="270"/>
      <c r="C587" s="238"/>
      <c r="D587" s="15"/>
      <c r="E587" s="15"/>
      <c r="F587" s="15"/>
      <c r="G587" s="15"/>
      <c r="H587" s="15"/>
    </row>
    <row r="588" spans="1:8" x14ac:dyDescent="0.2">
      <c r="A588" s="270"/>
      <c r="B588" s="270"/>
      <c r="C588" s="238"/>
      <c r="D588" s="15"/>
      <c r="E588" s="15"/>
      <c r="F588" s="15"/>
      <c r="G588" s="15"/>
      <c r="H588" s="15"/>
    </row>
    <row r="589" spans="1:8" x14ac:dyDescent="0.2">
      <c r="A589" s="270"/>
      <c r="B589" s="270"/>
      <c r="C589" s="238"/>
      <c r="D589" s="15"/>
      <c r="E589" s="15"/>
      <c r="F589" s="15"/>
      <c r="G589" s="15"/>
      <c r="H589" s="15"/>
    </row>
    <row r="590" spans="1:8" x14ac:dyDescent="0.2">
      <c r="A590" s="270"/>
      <c r="B590" s="270"/>
      <c r="C590" s="238"/>
      <c r="D590" s="15"/>
      <c r="E590" s="15"/>
      <c r="F590" s="15"/>
      <c r="G590" s="15"/>
      <c r="H590" s="15"/>
    </row>
    <row r="591" spans="1:8" x14ac:dyDescent="0.2">
      <c r="A591" s="270"/>
      <c r="B591" s="270"/>
      <c r="C591" s="238"/>
      <c r="D591" s="15"/>
      <c r="E591" s="15"/>
      <c r="F591" s="15"/>
      <c r="G591" s="15"/>
      <c r="H591" s="15"/>
    </row>
    <row r="592" spans="1:8" x14ac:dyDescent="0.2">
      <c r="A592" s="270"/>
      <c r="B592" s="270"/>
      <c r="C592" s="238"/>
      <c r="D592" s="15"/>
      <c r="E592" s="15"/>
      <c r="F592" s="15"/>
      <c r="G592" s="15"/>
      <c r="H592" s="15"/>
    </row>
    <row r="593" spans="1:8" x14ac:dyDescent="0.2">
      <c r="A593" s="270"/>
      <c r="B593" s="270"/>
      <c r="C593" s="238"/>
      <c r="D593" s="15"/>
      <c r="E593" s="15"/>
      <c r="F593" s="15"/>
      <c r="G593" s="15"/>
      <c r="H593" s="15"/>
    </row>
    <row r="594" spans="1:8" x14ac:dyDescent="0.2">
      <c r="A594" s="270"/>
      <c r="B594" s="270"/>
      <c r="C594" s="238"/>
      <c r="D594" s="15"/>
      <c r="E594" s="15"/>
      <c r="F594" s="15"/>
      <c r="G594" s="15"/>
      <c r="H594" s="15"/>
    </row>
    <row r="595" spans="1:8" x14ac:dyDescent="0.2">
      <c r="A595" s="270"/>
      <c r="B595" s="270"/>
      <c r="C595" s="238"/>
      <c r="D595" s="15"/>
      <c r="E595" s="15"/>
      <c r="F595" s="15"/>
      <c r="G595" s="15"/>
      <c r="H595" s="15"/>
    </row>
    <row r="596" spans="1:8" x14ac:dyDescent="0.2">
      <c r="A596" s="270"/>
      <c r="B596" s="270"/>
      <c r="C596" s="238"/>
      <c r="D596" s="15"/>
      <c r="E596" s="15"/>
      <c r="F596" s="15"/>
      <c r="G596" s="15"/>
      <c r="H596" s="15"/>
    </row>
    <row r="597" spans="1:8" x14ac:dyDescent="0.2">
      <c r="A597" s="270"/>
      <c r="B597" s="270"/>
      <c r="C597" s="238"/>
      <c r="D597" s="15"/>
      <c r="E597" s="15"/>
      <c r="F597" s="15"/>
      <c r="G597" s="15"/>
      <c r="H597" s="15"/>
    </row>
    <row r="598" spans="1:8" x14ac:dyDescent="0.2">
      <c r="A598" s="270"/>
      <c r="B598" s="270"/>
      <c r="C598" s="238"/>
      <c r="D598" s="15"/>
      <c r="E598" s="15"/>
      <c r="F598" s="15"/>
      <c r="G598" s="15"/>
      <c r="H598" s="15"/>
    </row>
    <row r="599" spans="1:8" x14ac:dyDescent="0.2">
      <c r="A599" s="270"/>
      <c r="B599" s="270"/>
      <c r="C599" s="238"/>
      <c r="D599" s="15"/>
      <c r="E599" s="15"/>
      <c r="F599" s="15"/>
      <c r="G599" s="15"/>
      <c r="H599" s="15"/>
    </row>
    <row r="600" spans="1:8" x14ac:dyDescent="0.2">
      <c r="A600" s="270"/>
      <c r="B600" s="270"/>
      <c r="C600" s="238"/>
      <c r="D600" s="15"/>
      <c r="E600" s="15"/>
      <c r="F600" s="15"/>
      <c r="G600" s="15"/>
      <c r="H600" s="15"/>
    </row>
    <row r="601" spans="1:8" x14ac:dyDescent="0.2">
      <c r="A601" s="270"/>
      <c r="B601" s="270"/>
      <c r="C601" s="238"/>
      <c r="D601" s="15"/>
      <c r="E601" s="15"/>
      <c r="F601" s="15"/>
      <c r="G601" s="15"/>
      <c r="H601" s="15"/>
    </row>
    <row r="602" spans="1:8" x14ac:dyDescent="0.2">
      <c r="A602" s="270"/>
      <c r="B602" s="270"/>
      <c r="C602" s="238"/>
      <c r="D602" s="15"/>
      <c r="E602" s="15"/>
      <c r="F602" s="15"/>
      <c r="G602" s="15"/>
      <c r="H602" s="15"/>
    </row>
    <row r="603" spans="1:8" x14ac:dyDescent="0.2">
      <c r="A603" s="270"/>
      <c r="B603" s="270"/>
      <c r="C603" s="238"/>
      <c r="D603" s="15"/>
      <c r="E603" s="15"/>
      <c r="F603" s="15"/>
      <c r="G603" s="15"/>
      <c r="H603" s="15"/>
    </row>
    <row r="604" spans="1:8" x14ac:dyDescent="0.2">
      <c r="A604" s="270"/>
      <c r="B604" s="270"/>
      <c r="C604" s="238"/>
      <c r="D604" s="15"/>
      <c r="E604" s="15"/>
      <c r="F604" s="15"/>
      <c r="G604" s="15"/>
      <c r="H604" s="15"/>
    </row>
    <row r="605" spans="1:8" x14ac:dyDescent="0.2">
      <c r="A605" s="270"/>
      <c r="B605" s="270"/>
      <c r="C605" s="238"/>
      <c r="D605" s="15"/>
      <c r="E605" s="15"/>
      <c r="F605" s="15"/>
      <c r="G605" s="15"/>
      <c r="H605" s="15"/>
    </row>
    <row r="606" spans="1:8" x14ac:dyDescent="0.2">
      <c r="A606" s="270"/>
      <c r="B606" s="270"/>
      <c r="C606" s="238"/>
      <c r="D606" s="15"/>
      <c r="E606" s="15"/>
      <c r="F606" s="15"/>
      <c r="G606" s="15"/>
      <c r="H606" s="15"/>
    </row>
    <row r="607" spans="1:8" x14ac:dyDescent="0.2">
      <c r="A607" s="270"/>
      <c r="B607" s="270"/>
      <c r="C607" s="238"/>
      <c r="D607" s="15"/>
      <c r="E607" s="15"/>
      <c r="F607" s="15"/>
      <c r="G607" s="15"/>
      <c r="H607" s="15"/>
    </row>
    <row r="608" spans="1:8" x14ac:dyDescent="0.2">
      <c r="A608" s="270"/>
      <c r="B608" s="270"/>
      <c r="C608" s="238"/>
      <c r="D608" s="15"/>
      <c r="E608" s="15"/>
      <c r="F608" s="15"/>
      <c r="G608" s="15"/>
      <c r="H608" s="15"/>
    </row>
    <row r="609" spans="1:8" x14ac:dyDescent="0.2">
      <c r="A609" s="270"/>
      <c r="B609" s="270"/>
      <c r="C609" s="238"/>
      <c r="D609" s="15"/>
      <c r="E609" s="15"/>
      <c r="F609" s="15"/>
      <c r="G609" s="15"/>
      <c r="H609" s="15"/>
    </row>
    <row r="610" spans="1:8" x14ac:dyDescent="0.2">
      <c r="A610" s="270"/>
      <c r="B610" s="270"/>
      <c r="C610" s="238"/>
      <c r="D610" s="15"/>
      <c r="E610" s="15"/>
      <c r="F610" s="15"/>
      <c r="G610" s="15"/>
      <c r="H610" s="15"/>
    </row>
    <row r="611" spans="1:8" x14ac:dyDescent="0.2">
      <c r="A611" s="270"/>
      <c r="B611" s="270"/>
      <c r="C611" s="238"/>
      <c r="D611" s="15"/>
      <c r="E611" s="15"/>
      <c r="F611" s="15"/>
      <c r="G611" s="15"/>
      <c r="H611" s="15"/>
    </row>
    <row r="612" spans="1:8" x14ac:dyDescent="0.2">
      <c r="A612" s="270"/>
      <c r="B612" s="270"/>
      <c r="C612" s="238"/>
      <c r="D612" s="15"/>
      <c r="E612" s="15"/>
      <c r="F612" s="15"/>
      <c r="G612" s="15"/>
      <c r="H612" s="15"/>
    </row>
    <row r="613" spans="1:8" x14ac:dyDescent="0.2">
      <c r="A613" s="270"/>
      <c r="B613" s="270"/>
      <c r="C613" s="238"/>
      <c r="D613" s="15"/>
      <c r="E613" s="15"/>
      <c r="F613" s="15"/>
      <c r="G613" s="15"/>
      <c r="H613" s="15"/>
    </row>
    <row r="614" spans="1:8" x14ac:dyDescent="0.2">
      <c r="A614" s="270"/>
      <c r="B614" s="270"/>
      <c r="C614" s="238"/>
      <c r="D614" s="15"/>
      <c r="E614" s="15"/>
      <c r="F614" s="15"/>
      <c r="G614" s="15"/>
      <c r="H614" s="15"/>
    </row>
    <row r="615" spans="1:8" x14ac:dyDescent="0.2">
      <c r="A615" s="270"/>
      <c r="B615" s="270"/>
      <c r="C615" s="238"/>
      <c r="D615" s="15"/>
      <c r="E615" s="15"/>
      <c r="F615" s="15"/>
      <c r="G615" s="15"/>
      <c r="H615" s="15"/>
    </row>
    <row r="616" spans="1:8" x14ac:dyDescent="0.2">
      <c r="A616" s="270"/>
      <c r="B616" s="270"/>
      <c r="C616" s="238"/>
      <c r="D616" s="15"/>
      <c r="E616" s="15"/>
      <c r="F616" s="15"/>
      <c r="G616" s="15"/>
      <c r="H616" s="15"/>
    </row>
    <row r="617" spans="1:8" x14ac:dyDescent="0.2">
      <c r="A617" s="270"/>
      <c r="B617" s="270"/>
      <c r="C617" s="238"/>
      <c r="D617" s="15"/>
      <c r="E617" s="15"/>
      <c r="F617" s="15"/>
      <c r="G617" s="15"/>
      <c r="H617" s="15"/>
    </row>
    <row r="618" spans="1:8" x14ac:dyDescent="0.2">
      <c r="A618" s="270"/>
      <c r="B618" s="270"/>
      <c r="C618" s="238"/>
      <c r="D618" s="15"/>
      <c r="E618" s="15"/>
      <c r="F618" s="15"/>
      <c r="G618" s="15"/>
      <c r="H618" s="15"/>
    </row>
    <row r="619" spans="1:8" x14ac:dyDescent="0.2">
      <c r="A619" s="270"/>
      <c r="B619" s="270"/>
      <c r="C619" s="238"/>
      <c r="D619" s="15"/>
      <c r="E619" s="15"/>
      <c r="F619" s="15"/>
      <c r="G619" s="15"/>
      <c r="H619" s="15"/>
    </row>
    <row r="620" spans="1:8" x14ac:dyDescent="0.2">
      <c r="A620" s="270"/>
      <c r="B620" s="270"/>
      <c r="C620" s="238"/>
      <c r="D620" s="15"/>
      <c r="E620" s="15"/>
      <c r="F620" s="15"/>
      <c r="G620" s="15"/>
      <c r="H620" s="15"/>
    </row>
    <row r="621" spans="1:8" x14ac:dyDescent="0.2">
      <c r="A621" s="270"/>
      <c r="B621" s="270"/>
      <c r="C621" s="238"/>
      <c r="D621" s="15"/>
      <c r="E621" s="15"/>
      <c r="F621" s="15"/>
      <c r="G621" s="15"/>
      <c r="H621" s="15"/>
    </row>
    <row r="622" spans="1:8" x14ac:dyDescent="0.2">
      <c r="A622" s="270"/>
      <c r="B622" s="270"/>
      <c r="C622" s="238"/>
      <c r="D622" s="15"/>
      <c r="E622" s="15"/>
      <c r="F622" s="15"/>
      <c r="G622" s="15"/>
      <c r="H622" s="15"/>
    </row>
    <row r="623" spans="1:8" x14ac:dyDescent="0.2">
      <c r="A623" s="270"/>
      <c r="B623" s="270"/>
      <c r="C623" s="238"/>
      <c r="D623" s="15"/>
      <c r="E623" s="15"/>
      <c r="F623" s="15"/>
      <c r="G623" s="15"/>
      <c r="H623" s="15"/>
    </row>
    <row r="624" spans="1:8" x14ac:dyDescent="0.2">
      <c r="A624" s="270"/>
      <c r="B624" s="270"/>
      <c r="C624" s="238"/>
      <c r="D624" s="15"/>
      <c r="E624" s="15"/>
      <c r="F624" s="15"/>
      <c r="G624" s="15"/>
      <c r="H624" s="15"/>
    </row>
    <row r="625" spans="1:8" x14ac:dyDescent="0.2">
      <c r="A625" s="270"/>
      <c r="B625" s="270"/>
      <c r="C625" s="238"/>
      <c r="D625" s="15"/>
      <c r="E625" s="15"/>
      <c r="F625" s="15"/>
      <c r="G625" s="15"/>
      <c r="H625" s="15"/>
    </row>
    <row r="626" spans="1:8" x14ac:dyDescent="0.2">
      <c r="A626" s="270"/>
      <c r="B626" s="270"/>
      <c r="C626" s="238"/>
      <c r="D626" s="15"/>
      <c r="E626" s="15"/>
      <c r="F626" s="15"/>
      <c r="G626" s="15"/>
      <c r="H626" s="15"/>
    </row>
    <row r="627" spans="1:8" x14ac:dyDescent="0.2">
      <c r="A627" s="270"/>
      <c r="B627" s="270"/>
      <c r="C627" s="238"/>
      <c r="D627" s="15"/>
      <c r="E627" s="15"/>
      <c r="F627" s="15"/>
      <c r="G627" s="15"/>
      <c r="H627" s="15"/>
    </row>
    <row r="628" spans="1:8" x14ac:dyDescent="0.2">
      <c r="A628" s="270"/>
      <c r="B628" s="270"/>
      <c r="C628" s="238"/>
      <c r="D628" s="15"/>
      <c r="E628" s="15"/>
      <c r="F628" s="15"/>
      <c r="G628" s="15"/>
      <c r="H628" s="15"/>
    </row>
    <row r="629" spans="1:8" x14ac:dyDescent="0.2">
      <c r="A629" s="270"/>
      <c r="B629" s="270"/>
      <c r="C629" s="238"/>
      <c r="D629" s="15"/>
      <c r="E629" s="15"/>
      <c r="F629" s="15"/>
      <c r="G629" s="15"/>
      <c r="H629" s="15"/>
    </row>
    <row r="630" spans="1:8" x14ac:dyDescent="0.2">
      <c r="A630" s="270"/>
      <c r="B630" s="270"/>
      <c r="C630" s="238"/>
      <c r="D630" s="15"/>
      <c r="E630" s="15"/>
      <c r="F630" s="15"/>
      <c r="G630" s="15"/>
      <c r="H630" s="15"/>
    </row>
    <row r="631" spans="1:8" x14ac:dyDescent="0.2">
      <c r="A631" s="270"/>
      <c r="B631" s="270"/>
      <c r="C631" s="238"/>
      <c r="D631" s="15"/>
      <c r="E631" s="15"/>
      <c r="F631" s="15"/>
      <c r="G631" s="15"/>
      <c r="H631" s="15"/>
    </row>
    <row r="632" spans="1:8" x14ac:dyDescent="0.2">
      <c r="A632" s="270"/>
      <c r="B632" s="270"/>
      <c r="C632" s="238"/>
      <c r="D632" s="15"/>
      <c r="E632" s="15"/>
      <c r="F632" s="15"/>
      <c r="G632" s="15"/>
      <c r="H632" s="15"/>
    </row>
    <row r="633" spans="1:8" x14ac:dyDescent="0.2">
      <c r="A633" s="270"/>
      <c r="B633" s="270"/>
      <c r="C633" s="238"/>
      <c r="D633" s="15"/>
      <c r="E633" s="15"/>
      <c r="F633" s="15"/>
      <c r="G633" s="15"/>
      <c r="H633" s="15"/>
    </row>
    <row r="634" spans="1:8" x14ac:dyDescent="0.2">
      <c r="A634" s="270"/>
      <c r="B634" s="270"/>
      <c r="C634" s="238"/>
      <c r="D634" s="15"/>
      <c r="E634" s="15"/>
      <c r="F634" s="15"/>
      <c r="G634" s="15"/>
      <c r="H634" s="15"/>
    </row>
    <row r="635" spans="1:8" x14ac:dyDescent="0.2">
      <c r="A635" s="270"/>
      <c r="B635" s="270"/>
      <c r="C635" s="238"/>
      <c r="D635" s="15"/>
      <c r="E635" s="15"/>
      <c r="F635" s="15"/>
      <c r="G635" s="15"/>
      <c r="H635" s="15"/>
    </row>
    <row r="636" spans="1:8" x14ac:dyDescent="0.2">
      <c r="A636" s="270"/>
      <c r="B636" s="270"/>
      <c r="C636" s="238"/>
      <c r="D636" s="15"/>
      <c r="E636" s="15"/>
      <c r="F636" s="15"/>
      <c r="G636" s="15"/>
      <c r="H636" s="15"/>
    </row>
    <row r="637" spans="1:8" x14ac:dyDescent="0.2">
      <c r="A637" s="270"/>
      <c r="B637" s="270"/>
      <c r="C637" s="238"/>
      <c r="D637" s="15"/>
      <c r="E637" s="15"/>
      <c r="F637" s="15"/>
      <c r="G637" s="15"/>
      <c r="H637" s="15"/>
    </row>
    <row r="638" spans="1:8" x14ac:dyDescent="0.2">
      <c r="A638" s="270"/>
      <c r="B638" s="270"/>
      <c r="C638" s="238"/>
      <c r="D638" s="15"/>
      <c r="E638" s="15"/>
      <c r="F638" s="15"/>
      <c r="G638" s="15"/>
      <c r="H638" s="15"/>
    </row>
    <row r="639" spans="1:8" x14ac:dyDescent="0.2">
      <c r="A639" s="270"/>
      <c r="B639" s="270"/>
      <c r="C639" s="238"/>
      <c r="D639" s="15"/>
      <c r="E639" s="15"/>
      <c r="F639" s="15"/>
      <c r="G639" s="15"/>
      <c r="H639" s="15"/>
    </row>
    <row r="640" spans="1:8" x14ac:dyDescent="0.2">
      <c r="A640" s="270"/>
      <c r="B640" s="270"/>
      <c r="C640" s="238"/>
      <c r="D640" s="15"/>
      <c r="E640" s="15"/>
      <c r="F640" s="15"/>
      <c r="G640" s="15"/>
      <c r="H640" s="15"/>
    </row>
    <row r="641" spans="1:8" x14ac:dyDescent="0.2">
      <c r="A641" s="270"/>
      <c r="B641" s="270"/>
      <c r="C641" s="238"/>
      <c r="D641" s="15"/>
      <c r="E641" s="15"/>
      <c r="F641" s="15"/>
      <c r="G641" s="15"/>
      <c r="H641" s="15"/>
    </row>
    <row r="642" spans="1:8" x14ac:dyDescent="0.2">
      <c r="A642" s="270"/>
      <c r="B642" s="270"/>
      <c r="C642" s="238"/>
      <c r="D642" s="15"/>
      <c r="E642" s="15"/>
      <c r="F642" s="15"/>
      <c r="G642" s="15"/>
      <c r="H642" s="15"/>
    </row>
    <row r="643" spans="1:8" x14ac:dyDescent="0.2">
      <c r="A643" s="270"/>
      <c r="B643" s="270"/>
      <c r="C643" s="238"/>
      <c r="D643" s="15"/>
      <c r="E643" s="15"/>
      <c r="F643" s="15"/>
      <c r="G643" s="15"/>
      <c r="H643" s="15"/>
    </row>
    <row r="644" spans="1:8" x14ac:dyDescent="0.2">
      <c r="A644" s="270"/>
      <c r="B644" s="270"/>
      <c r="C644" s="238"/>
      <c r="D644" s="15"/>
      <c r="E644" s="15"/>
      <c r="F644" s="15"/>
      <c r="G644" s="15"/>
      <c r="H644" s="15"/>
    </row>
    <row r="645" spans="1:8" x14ac:dyDescent="0.2">
      <c r="A645" s="270"/>
      <c r="B645" s="270"/>
      <c r="C645" s="238"/>
      <c r="D645" s="15"/>
      <c r="E645" s="15"/>
      <c r="F645" s="15"/>
      <c r="G645" s="15"/>
      <c r="H645" s="15"/>
    </row>
    <row r="646" spans="1:8" x14ac:dyDescent="0.2">
      <c r="A646" s="270"/>
      <c r="B646" s="270"/>
      <c r="C646" s="238"/>
      <c r="D646" s="15"/>
      <c r="E646" s="15"/>
      <c r="F646" s="15"/>
      <c r="G646" s="15"/>
      <c r="H646" s="15"/>
    </row>
    <row r="647" spans="1:8" x14ac:dyDescent="0.2">
      <c r="A647" s="270"/>
      <c r="B647" s="270"/>
      <c r="C647" s="238"/>
      <c r="D647" s="15"/>
      <c r="E647" s="15"/>
      <c r="F647" s="15"/>
      <c r="G647" s="15"/>
      <c r="H647" s="15"/>
    </row>
    <row r="648" spans="1:8" x14ac:dyDescent="0.2">
      <c r="A648" s="270"/>
      <c r="B648" s="270"/>
      <c r="C648" s="238"/>
      <c r="D648" s="15"/>
      <c r="E648" s="15"/>
      <c r="F648" s="15"/>
      <c r="G648" s="15"/>
      <c r="H648" s="15"/>
    </row>
    <row r="649" spans="1:8" x14ac:dyDescent="0.2">
      <c r="A649" s="270"/>
      <c r="B649" s="270"/>
      <c r="C649" s="238"/>
      <c r="D649" s="15"/>
      <c r="E649" s="15"/>
      <c r="F649" s="15"/>
      <c r="G649" s="15"/>
      <c r="H649" s="15"/>
    </row>
    <row r="650" spans="1:8" x14ac:dyDescent="0.2">
      <c r="A650" s="270"/>
      <c r="B650" s="270"/>
      <c r="C650" s="238"/>
      <c r="D650" s="15"/>
      <c r="E650" s="15"/>
      <c r="F650" s="15"/>
      <c r="G650" s="15"/>
      <c r="H650" s="15"/>
    </row>
    <row r="651" spans="1:8" x14ac:dyDescent="0.2">
      <c r="A651" s="270"/>
      <c r="B651" s="270"/>
      <c r="C651" s="238"/>
      <c r="D651" s="15"/>
      <c r="E651" s="15"/>
      <c r="F651" s="15"/>
      <c r="G651" s="15"/>
      <c r="H651" s="15"/>
    </row>
    <row r="652" spans="1:8" x14ac:dyDescent="0.2">
      <c r="A652" s="270"/>
      <c r="B652" s="270"/>
      <c r="C652" s="238"/>
      <c r="D652" s="15"/>
      <c r="E652" s="15"/>
      <c r="F652" s="15"/>
      <c r="G652" s="15"/>
      <c r="H652" s="15"/>
    </row>
    <row r="653" spans="1:8" x14ac:dyDescent="0.2">
      <c r="A653" s="270"/>
      <c r="B653" s="270"/>
      <c r="C653" s="238"/>
      <c r="D653" s="15"/>
      <c r="E653" s="15"/>
      <c r="F653" s="15"/>
      <c r="G653" s="15"/>
      <c r="H653" s="15"/>
    </row>
    <row r="654" spans="1:8" x14ac:dyDescent="0.2">
      <c r="A654" s="270"/>
      <c r="B654" s="270"/>
      <c r="C654" s="238"/>
      <c r="D654" s="15"/>
      <c r="E654" s="15"/>
      <c r="F654" s="15"/>
      <c r="G654" s="15"/>
      <c r="H654" s="15"/>
    </row>
    <row r="655" spans="1:8" x14ac:dyDescent="0.2">
      <c r="A655" s="270"/>
      <c r="B655" s="270"/>
      <c r="C655" s="238"/>
      <c r="D655" s="15"/>
      <c r="E655" s="15"/>
      <c r="F655" s="15"/>
      <c r="G655" s="15"/>
      <c r="H655" s="15"/>
    </row>
    <row r="656" spans="1:8" x14ac:dyDescent="0.2">
      <c r="A656" s="270"/>
      <c r="B656" s="270"/>
      <c r="C656" s="238"/>
      <c r="D656" s="15"/>
      <c r="E656" s="15"/>
      <c r="F656" s="15"/>
      <c r="G656" s="15"/>
      <c r="H656" s="15"/>
    </row>
    <row r="657" spans="1:8" x14ac:dyDescent="0.2">
      <c r="A657" s="270"/>
      <c r="B657" s="270"/>
      <c r="C657" s="238"/>
      <c r="D657" s="15"/>
      <c r="E657" s="15"/>
      <c r="F657" s="15"/>
      <c r="G657" s="15"/>
      <c r="H657" s="15"/>
    </row>
    <row r="658" spans="1:8" x14ac:dyDescent="0.2">
      <c r="A658" s="270"/>
      <c r="B658" s="270"/>
      <c r="C658" s="238"/>
      <c r="D658" s="15"/>
      <c r="E658" s="15"/>
      <c r="F658" s="15"/>
      <c r="G658" s="15"/>
      <c r="H658" s="15"/>
    </row>
    <row r="659" spans="1:8" x14ac:dyDescent="0.2">
      <c r="A659" s="270"/>
      <c r="B659" s="270"/>
      <c r="C659" s="238"/>
      <c r="D659" s="15"/>
      <c r="E659" s="15"/>
      <c r="F659" s="15"/>
      <c r="G659" s="15"/>
      <c r="H659" s="15"/>
    </row>
    <row r="660" spans="1:8" x14ac:dyDescent="0.2">
      <c r="A660" s="270"/>
      <c r="B660" s="270"/>
      <c r="C660" s="238"/>
      <c r="D660" s="15"/>
      <c r="E660" s="15"/>
      <c r="F660" s="15"/>
      <c r="G660" s="15"/>
      <c r="H660" s="15"/>
    </row>
    <row r="661" spans="1:8" x14ac:dyDescent="0.2">
      <c r="A661" s="270"/>
      <c r="B661" s="270"/>
      <c r="C661" s="238"/>
      <c r="D661" s="15"/>
      <c r="E661" s="15"/>
      <c r="F661" s="15"/>
      <c r="G661" s="15"/>
      <c r="H661" s="15"/>
    </row>
    <row r="662" spans="1:8" x14ac:dyDescent="0.2">
      <c r="A662" s="270"/>
      <c r="B662" s="270"/>
      <c r="C662" s="238"/>
      <c r="D662" s="15"/>
      <c r="E662" s="15"/>
      <c r="F662" s="15"/>
      <c r="G662" s="15"/>
      <c r="H662" s="15"/>
    </row>
    <row r="663" spans="1:8" x14ac:dyDescent="0.2">
      <c r="A663" s="270"/>
      <c r="B663" s="270"/>
      <c r="C663" s="238"/>
      <c r="D663" s="15"/>
      <c r="E663" s="15"/>
      <c r="F663" s="15"/>
      <c r="G663" s="15"/>
      <c r="H663" s="15"/>
    </row>
    <row r="664" spans="1:8" x14ac:dyDescent="0.2">
      <c r="A664" s="270"/>
      <c r="B664" s="270"/>
      <c r="C664" s="238"/>
      <c r="D664" s="15"/>
      <c r="E664" s="15"/>
      <c r="F664" s="15"/>
      <c r="G664" s="15"/>
      <c r="H664" s="15"/>
    </row>
    <row r="665" spans="1:8" x14ac:dyDescent="0.2">
      <c r="A665" s="270"/>
      <c r="B665" s="270"/>
      <c r="C665" s="238"/>
      <c r="D665" s="15"/>
      <c r="E665" s="15"/>
      <c r="F665" s="15"/>
      <c r="G665" s="15"/>
      <c r="H665" s="15"/>
    </row>
    <row r="666" spans="1:8" x14ac:dyDescent="0.2">
      <c r="A666" s="270"/>
      <c r="B666" s="270"/>
      <c r="C666" s="238"/>
      <c r="D666" s="15"/>
      <c r="E666" s="15"/>
      <c r="F666" s="15"/>
      <c r="G666" s="15"/>
      <c r="H666" s="15"/>
    </row>
    <row r="667" spans="1:8" x14ac:dyDescent="0.2">
      <c r="A667" s="270"/>
      <c r="B667" s="270"/>
      <c r="C667" s="238"/>
      <c r="D667" s="15"/>
      <c r="E667" s="15"/>
      <c r="F667" s="15"/>
      <c r="G667" s="15"/>
      <c r="H667" s="15"/>
    </row>
    <row r="668" spans="1:8" x14ac:dyDescent="0.2">
      <c r="A668" s="270"/>
      <c r="B668" s="270"/>
      <c r="C668" s="238"/>
      <c r="D668" s="15"/>
      <c r="E668" s="15"/>
      <c r="F668" s="15"/>
      <c r="G668" s="15"/>
      <c r="H668" s="15"/>
    </row>
    <row r="669" spans="1:8" x14ac:dyDescent="0.2">
      <c r="A669" s="270"/>
      <c r="B669" s="270"/>
      <c r="C669" s="238"/>
      <c r="D669" s="15"/>
      <c r="E669" s="15"/>
      <c r="F669" s="15"/>
      <c r="G669" s="15"/>
      <c r="H669" s="15"/>
    </row>
    <row r="670" spans="1:8" x14ac:dyDescent="0.2">
      <c r="A670" s="270"/>
      <c r="B670" s="270"/>
      <c r="C670" s="238"/>
      <c r="D670" s="15"/>
      <c r="E670" s="15"/>
      <c r="F670" s="15"/>
      <c r="G670" s="15"/>
      <c r="H670" s="15"/>
    </row>
    <row r="671" spans="1:8" x14ac:dyDescent="0.2">
      <c r="A671" s="270"/>
      <c r="B671" s="270"/>
      <c r="C671" s="238"/>
      <c r="D671" s="15"/>
      <c r="E671" s="15"/>
      <c r="F671" s="15"/>
      <c r="G671" s="15"/>
      <c r="H671" s="15"/>
    </row>
    <row r="672" spans="1:8" x14ac:dyDescent="0.2">
      <c r="A672" s="270"/>
      <c r="B672" s="270"/>
      <c r="C672" s="238"/>
      <c r="D672" s="15"/>
      <c r="E672" s="15"/>
      <c r="F672" s="15"/>
      <c r="G672" s="15"/>
      <c r="H672" s="15"/>
    </row>
    <row r="673" spans="1:8" x14ac:dyDescent="0.2">
      <c r="A673" s="270"/>
      <c r="B673" s="270"/>
      <c r="C673" s="238"/>
      <c r="D673" s="15"/>
      <c r="E673" s="15"/>
      <c r="F673" s="15"/>
      <c r="G673" s="15"/>
      <c r="H673" s="15"/>
    </row>
    <row r="674" spans="1:8" x14ac:dyDescent="0.2">
      <c r="A674" s="270"/>
      <c r="B674" s="270"/>
      <c r="C674" s="238"/>
      <c r="D674" s="15"/>
      <c r="E674" s="15"/>
      <c r="F674" s="15"/>
      <c r="G674" s="15"/>
      <c r="H674" s="15"/>
    </row>
    <row r="675" spans="1:8" x14ac:dyDescent="0.2">
      <c r="A675" s="270"/>
      <c r="B675" s="270"/>
      <c r="C675" s="238"/>
      <c r="D675" s="15"/>
      <c r="E675" s="15"/>
      <c r="F675" s="15"/>
      <c r="G675" s="15"/>
      <c r="H675" s="15"/>
    </row>
    <row r="676" spans="1:8" x14ac:dyDescent="0.2">
      <c r="A676" s="270"/>
      <c r="B676" s="270"/>
      <c r="C676" s="238"/>
      <c r="D676" s="15"/>
      <c r="E676" s="15"/>
      <c r="F676" s="15"/>
      <c r="G676" s="15"/>
      <c r="H676" s="15"/>
    </row>
    <row r="677" spans="1:8" x14ac:dyDescent="0.2">
      <c r="A677" s="270"/>
      <c r="B677" s="270"/>
      <c r="C677" s="238"/>
      <c r="D677" s="15"/>
      <c r="E677" s="15"/>
      <c r="F677" s="15"/>
      <c r="G677" s="15"/>
      <c r="H677" s="15"/>
    </row>
    <row r="678" spans="1:8" x14ac:dyDescent="0.2">
      <c r="A678" s="270"/>
      <c r="B678" s="270"/>
      <c r="C678" s="238"/>
      <c r="D678" s="15"/>
      <c r="E678" s="15"/>
      <c r="F678" s="15"/>
      <c r="G678" s="15"/>
      <c r="H678" s="15"/>
    </row>
    <row r="679" spans="1:8" x14ac:dyDescent="0.2">
      <c r="A679" s="270"/>
      <c r="B679" s="270"/>
      <c r="C679" s="238"/>
      <c r="D679" s="15"/>
      <c r="E679" s="15"/>
      <c r="F679" s="15"/>
      <c r="G679" s="15"/>
      <c r="H679" s="15"/>
    </row>
    <row r="680" spans="1:8" x14ac:dyDescent="0.2">
      <c r="A680" s="270"/>
      <c r="B680" s="270"/>
      <c r="C680" s="238"/>
      <c r="D680" s="15"/>
      <c r="E680" s="15"/>
      <c r="F680" s="15"/>
      <c r="G680" s="15"/>
      <c r="H680" s="15"/>
    </row>
    <row r="681" spans="1:8" x14ac:dyDescent="0.2">
      <c r="A681" s="270"/>
      <c r="B681" s="270"/>
      <c r="C681" s="238"/>
      <c r="D681" s="15"/>
      <c r="E681" s="15"/>
      <c r="F681" s="15"/>
      <c r="G681" s="15"/>
      <c r="H681" s="15"/>
    </row>
    <row r="682" spans="1:8" x14ac:dyDescent="0.2">
      <c r="A682" s="270"/>
      <c r="B682" s="270"/>
      <c r="C682" s="238"/>
      <c r="D682" s="15"/>
      <c r="E682" s="15"/>
      <c r="F682" s="15"/>
      <c r="G682" s="15"/>
      <c r="H682" s="15"/>
    </row>
    <row r="683" spans="1:8" x14ac:dyDescent="0.2">
      <c r="A683" s="270"/>
      <c r="B683" s="270"/>
      <c r="C683" s="238"/>
      <c r="D683" s="15"/>
      <c r="E683" s="15"/>
      <c r="F683" s="15"/>
      <c r="G683" s="15"/>
      <c r="H683" s="15"/>
    </row>
    <row r="684" spans="1:8" x14ac:dyDescent="0.2">
      <c r="A684" s="270"/>
      <c r="B684" s="270"/>
      <c r="C684" s="238"/>
      <c r="D684" s="15"/>
      <c r="E684" s="15"/>
      <c r="F684" s="15"/>
      <c r="G684" s="15"/>
      <c r="H684" s="15"/>
    </row>
    <row r="685" spans="1:8" x14ac:dyDescent="0.2">
      <c r="A685" s="270"/>
      <c r="B685" s="270"/>
      <c r="C685" s="238"/>
      <c r="D685" s="15"/>
      <c r="E685" s="15"/>
      <c r="F685" s="15"/>
      <c r="G685" s="15"/>
      <c r="H685" s="15"/>
    </row>
    <row r="686" spans="1:8" x14ac:dyDescent="0.2">
      <c r="A686" s="270"/>
      <c r="B686" s="270"/>
      <c r="C686" s="238"/>
      <c r="D686" s="15"/>
      <c r="E686" s="15"/>
      <c r="F686" s="15"/>
      <c r="G686" s="15"/>
      <c r="H686" s="15"/>
    </row>
    <row r="687" spans="1:8" x14ac:dyDescent="0.2">
      <c r="A687" s="270"/>
      <c r="B687" s="270"/>
      <c r="C687" s="238"/>
      <c r="D687" s="15"/>
      <c r="E687" s="15"/>
      <c r="F687" s="15"/>
      <c r="G687" s="15"/>
      <c r="H687" s="15"/>
    </row>
    <row r="688" spans="1:8" x14ac:dyDescent="0.2">
      <c r="A688" s="270"/>
      <c r="B688" s="270"/>
      <c r="C688" s="238"/>
      <c r="D688" s="15"/>
      <c r="E688" s="15"/>
      <c r="F688" s="15"/>
      <c r="G688" s="15"/>
      <c r="H688" s="15"/>
    </row>
    <row r="689" spans="1:8" x14ac:dyDescent="0.2">
      <c r="A689" s="270"/>
      <c r="B689" s="270"/>
      <c r="C689" s="238"/>
      <c r="D689" s="15"/>
      <c r="E689" s="15"/>
      <c r="F689" s="15"/>
      <c r="G689" s="15"/>
      <c r="H689" s="15"/>
    </row>
    <row r="690" spans="1:8" x14ac:dyDescent="0.2">
      <c r="A690" s="270"/>
      <c r="B690" s="270"/>
      <c r="C690" s="238"/>
      <c r="D690" s="15"/>
      <c r="E690" s="15"/>
      <c r="F690" s="15"/>
      <c r="G690" s="15"/>
      <c r="H690" s="15"/>
    </row>
    <row r="691" spans="1:8" x14ac:dyDescent="0.2">
      <c r="A691" s="270"/>
      <c r="B691" s="270"/>
      <c r="C691" s="238"/>
      <c r="D691" s="15"/>
      <c r="E691" s="15"/>
      <c r="F691" s="15"/>
      <c r="G691" s="15"/>
      <c r="H691" s="15"/>
    </row>
    <row r="692" spans="1:8" x14ac:dyDescent="0.2">
      <c r="A692" s="270"/>
      <c r="B692" s="270"/>
      <c r="C692" s="238"/>
      <c r="D692" s="15"/>
      <c r="E692" s="15"/>
      <c r="F692" s="15"/>
      <c r="G692" s="15"/>
      <c r="H692" s="15"/>
    </row>
    <row r="693" spans="1:8" x14ac:dyDescent="0.2">
      <c r="A693" s="270"/>
      <c r="B693" s="270"/>
      <c r="C693" s="238"/>
      <c r="D693" s="15"/>
      <c r="E693" s="15"/>
      <c r="F693" s="15"/>
      <c r="G693" s="15"/>
      <c r="H693" s="15"/>
    </row>
    <row r="694" spans="1:8" x14ac:dyDescent="0.2">
      <c r="A694" s="270"/>
      <c r="B694" s="270"/>
      <c r="C694" s="238"/>
      <c r="D694" s="15"/>
      <c r="E694" s="15"/>
      <c r="F694" s="15"/>
      <c r="G694" s="15"/>
      <c r="H694" s="15"/>
    </row>
    <row r="695" spans="1:8" x14ac:dyDescent="0.2">
      <c r="A695" s="270"/>
      <c r="B695" s="270"/>
      <c r="C695" s="238"/>
      <c r="D695" s="15"/>
      <c r="E695" s="15"/>
      <c r="F695" s="15"/>
      <c r="G695" s="15"/>
      <c r="H695" s="15"/>
    </row>
    <row r="696" spans="1:8" x14ac:dyDescent="0.2">
      <c r="A696" s="270"/>
      <c r="B696" s="270"/>
      <c r="C696" s="238"/>
      <c r="D696" s="15"/>
      <c r="E696" s="15"/>
      <c r="F696" s="15"/>
      <c r="G696" s="15"/>
      <c r="H696" s="15"/>
    </row>
    <row r="697" spans="1:8" x14ac:dyDescent="0.2">
      <c r="A697" s="270"/>
      <c r="B697" s="270"/>
      <c r="C697" s="238"/>
      <c r="D697" s="15"/>
      <c r="E697" s="15"/>
      <c r="F697" s="15"/>
      <c r="G697" s="15"/>
      <c r="H697" s="15"/>
    </row>
    <row r="698" spans="1:8" x14ac:dyDescent="0.2">
      <c r="A698" s="270"/>
      <c r="B698" s="270"/>
      <c r="C698" s="238"/>
      <c r="D698" s="15"/>
      <c r="E698" s="15"/>
      <c r="F698" s="15"/>
      <c r="G698" s="15"/>
      <c r="H698" s="15"/>
    </row>
    <row r="699" spans="1:8" x14ac:dyDescent="0.2">
      <c r="A699" s="270"/>
      <c r="B699" s="270"/>
      <c r="C699" s="238"/>
      <c r="D699" s="15"/>
      <c r="E699" s="15"/>
      <c r="F699" s="15"/>
      <c r="G699" s="15"/>
      <c r="H699" s="15"/>
    </row>
    <row r="700" spans="1:8" x14ac:dyDescent="0.2">
      <c r="A700" s="270"/>
      <c r="B700" s="270"/>
      <c r="C700" s="238"/>
      <c r="D700" s="15"/>
      <c r="E700" s="15"/>
      <c r="F700" s="15"/>
      <c r="G700" s="15"/>
      <c r="H700" s="15"/>
    </row>
    <row r="701" spans="1:8" x14ac:dyDescent="0.2">
      <c r="A701" s="270"/>
      <c r="B701" s="270"/>
      <c r="C701" s="238"/>
      <c r="D701" s="15"/>
      <c r="E701" s="15"/>
      <c r="F701" s="15"/>
      <c r="G701" s="15"/>
      <c r="H701" s="15"/>
    </row>
    <row r="702" spans="1:8" x14ac:dyDescent="0.2">
      <c r="A702" s="270"/>
      <c r="B702" s="270"/>
      <c r="C702" s="238"/>
      <c r="D702" s="15"/>
      <c r="E702" s="15"/>
      <c r="F702" s="15"/>
      <c r="G702" s="15"/>
      <c r="H702" s="15"/>
    </row>
    <row r="703" spans="1:8" x14ac:dyDescent="0.2">
      <c r="A703" s="270"/>
      <c r="B703" s="270"/>
      <c r="C703" s="238"/>
      <c r="D703" s="15"/>
      <c r="E703" s="15"/>
      <c r="F703" s="15"/>
      <c r="G703" s="15"/>
      <c r="H703" s="15"/>
    </row>
    <row r="704" spans="1:8" x14ac:dyDescent="0.2">
      <c r="A704" s="270"/>
      <c r="B704" s="270"/>
      <c r="C704" s="238"/>
      <c r="D704" s="15"/>
      <c r="E704" s="15"/>
      <c r="F704" s="15"/>
      <c r="G704" s="15"/>
      <c r="H704" s="15"/>
    </row>
    <row r="705" spans="1:8" x14ac:dyDescent="0.2">
      <c r="A705" s="270"/>
      <c r="B705" s="270"/>
      <c r="C705" s="238"/>
      <c r="D705" s="15"/>
      <c r="E705" s="15"/>
      <c r="F705" s="15"/>
      <c r="G705" s="15"/>
      <c r="H705" s="15"/>
    </row>
    <row r="706" spans="1:8" x14ac:dyDescent="0.2">
      <c r="A706" s="270"/>
      <c r="B706" s="270"/>
      <c r="C706" s="238"/>
      <c r="D706" s="15"/>
      <c r="E706" s="15"/>
      <c r="F706" s="15"/>
      <c r="G706" s="15"/>
      <c r="H706" s="15"/>
    </row>
    <row r="707" spans="1:8" x14ac:dyDescent="0.2">
      <c r="A707" s="270"/>
      <c r="B707" s="270"/>
      <c r="C707" s="238"/>
      <c r="D707" s="15"/>
      <c r="E707" s="15"/>
      <c r="F707" s="15"/>
      <c r="G707" s="15"/>
      <c r="H707" s="15"/>
    </row>
    <row r="708" spans="1:8" x14ac:dyDescent="0.2">
      <c r="A708" s="270"/>
      <c r="B708" s="270"/>
      <c r="C708" s="238"/>
      <c r="D708" s="15"/>
      <c r="E708" s="15"/>
      <c r="F708" s="15"/>
      <c r="G708" s="15"/>
      <c r="H708" s="15"/>
    </row>
    <row r="709" spans="1:8" x14ac:dyDescent="0.2">
      <c r="A709" s="270"/>
      <c r="B709" s="270"/>
      <c r="C709" s="238"/>
      <c r="D709" s="15"/>
      <c r="E709" s="15"/>
      <c r="F709" s="15"/>
      <c r="G709" s="15"/>
      <c r="H709" s="15"/>
    </row>
    <row r="710" spans="1:8" x14ac:dyDescent="0.2">
      <c r="A710" s="270"/>
      <c r="B710" s="270"/>
      <c r="C710" s="238"/>
      <c r="D710" s="15"/>
      <c r="E710" s="15"/>
      <c r="F710" s="15"/>
      <c r="G710" s="15"/>
      <c r="H710" s="15"/>
    </row>
    <row r="711" spans="1:8" x14ac:dyDescent="0.2">
      <c r="A711" s="270"/>
      <c r="B711" s="270"/>
      <c r="C711" s="238"/>
      <c r="D711" s="15"/>
      <c r="E711" s="15"/>
      <c r="F711" s="15"/>
      <c r="G711" s="15"/>
      <c r="H711" s="15"/>
    </row>
    <row r="712" spans="1:8" x14ac:dyDescent="0.2">
      <c r="A712" s="270"/>
      <c r="B712" s="270"/>
      <c r="C712" s="238"/>
      <c r="D712" s="15"/>
      <c r="E712" s="15"/>
      <c r="F712" s="15"/>
      <c r="G712" s="15"/>
      <c r="H712" s="15"/>
    </row>
    <row r="713" spans="1:8" x14ac:dyDescent="0.2">
      <c r="A713" s="270"/>
      <c r="B713" s="270"/>
      <c r="C713" s="238"/>
      <c r="D713" s="15"/>
      <c r="E713" s="15"/>
      <c r="F713" s="15"/>
      <c r="G713" s="15"/>
      <c r="H713" s="15"/>
    </row>
    <row r="714" spans="1:8" x14ac:dyDescent="0.2">
      <c r="A714" s="270"/>
      <c r="B714" s="270"/>
      <c r="C714" s="238"/>
      <c r="D714" s="15"/>
      <c r="E714" s="15"/>
      <c r="F714" s="15"/>
      <c r="G714" s="15"/>
      <c r="H714" s="15"/>
    </row>
    <row r="715" spans="1:8" x14ac:dyDescent="0.2">
      <c r="A715" s="270"/>
      <c r="B715" s="270"/>
      <c r="C715" s="238"/>
      <c r="D715" s="15"/>
      <c r="E715" s="15"/>
      <c r="F715" s="15"/>
      <c r="G715" s="15"/>
      <c r="H715" s="15"/>
    </row>
    <row r="716" spans="1:8" x14ac:dyDescent="0.2">
      <c r="A716" s="270"/>
      <c r="B716" s="270"/>
      <c r="C716" s="238"/>
      <c r="D716" s="15"/>
      <c r="E716" s="15"/>
      <c r="F716" s="15"/>
      <c r="G716" s="15"/>
      <c r="H716" s="15"/>
    </row>
    <row r="717" spans="1:8" x14ac:dyDescent="0.2">
      <c r="A717" s="270"/>
      <c r="B717" s="270"/>
      <c r="C717" s="238"/>
      <c r="D717" s="15"/>
      <c r="E717" s="15"/>
      <c r="F717" s="15"/>
      <c r="G717" s="15"/>
      <c r="H717" s="15"/>
    </row>
    <row r="718" spans="1:8" x14ac:dyDescent="0.2">
      <c r="A718" s="270"/>
      <c r="B718" s="270"/>
      <c r="C718" s="238"/>
      <c r="D718" s="15"/>
      <c r="E718" s="15"/>
      <c r="F718" s="15"/>
      <c r="G718" s="15"/>
      <c r="H718" s="15"/>
    </row>
    <row r="719" spans="1:8" x14ac:dyDescent="0.2">
      <c r="A719" s="270"/>
      <c r="B719" s="270"/>
      <c r="C719" s="238"/>
      <c r="D719" s="15"/>
      <c r="E719" s="15"/>
      <c r="F719" s="15"/>
      <c r="G719" s="15"/>
      <c r="H719" s="15"/>
    </row>
    <row r="720" spans="1:8" x14ac:dyDescent="0.2">
      <c r="A720" s="270"/>
      <c r="B720" s="270"/>
      <c r="C720" s="238"/>
      <c r="D720" s="15"/>
      <c r="E720" s="15"/>
      <c r="F720" s="15"/>
      <c r="G720" s="15"/>
      <c r="H720" s="15"/>
    </row>
    <row r="721" spans="1:8" x14ac:dyDescent="0.2">
      <c r="A721" s="270"/>
      <c r="B721" s="270"/>
      <c r="C721" s="238"/>
      <c r="D721" s="15"/>
      <c r="E721" s="15"/>
      <c r="F721" s="15"/>
      <c r="G721" s="15"/>
      <c r="H721" s="15"/>
    </row>
    <row r="722" spans="1:8" x14ac:dyDescent="0.2">
      <c r="A722" s="270"/>
      <c r="B722" s="270"/>
      <c r="C722" s="238"/>
      <c r="D722" s="15"/>
      <c r="E722" s="15"/>
      <c r="F722" s="15"/>
      <c r="G722" s="15"/>
      <c r="H722" s="15"/>
    </row>
    <row r="723" spans="1:8" x14ac:dyDescent="0.2">
      <c r="A723" s="270"/>
      <c r="B723" s="270"/>
      <c r="C723" s="238"/>
      <c r="D723" s="15"/>
      <c r="E723" s="15"/>
      <c r="F723" s="15"/>
      <c r="G723" s="15"/>
      <c r="H723" s="15"/>
    </row>
    <row r="724" spans="1:8" x14ac:dyDescent="0.2">
      <c r="A724" s="270"/>
      <c r="B724" s="270"/>
      <c r="C724" s="238"/>
      <c r="D724" s="15"/>
      <c r="E724" s="15"/>
      <c r="F724" s="15"/>
      <c r="G724" s="15"/>
      <c r="H724" s="15"/>
    </row>
    <row r="725" spans="1:8" x14ac:dyDescent="0.2">
      <c r="A725" s="270"/>
      <c r="B725" s="270"/>
      <c r="C725" s="238"/>
      <c r="D725" s="15"/>
      <c r="E725" s="15"/>
      <c r="F725" s="15"/>
      <c r="G725" s="15"/>
      <c r="H725" s="15"/>
    </row>
    <row r="726" spans="1:8" x14ac:dyDescent="0.2">
      <c r="A726" s="270"/>
      <c r="B726" s="270"/>
      <c r="C726" s="238"/>
      <c r="D726" s="15"/>
      <c r="E726" s="15"/>
      <c r="F726" s="15"/>
      <c r="G726" s="15"/>
      <c r="H726" s="15"/>
    </row>
    <row r="727" spans="1:8" x14ac:dyDescent="0.2">
      <c r="A727" s="270"/>
      <c r="B727" s="270"/>
      <c r="C727" s="238"/>
      <c r="D727" s="15"/>
      <c r="E727" s="15"/>
      <c r="F727" s="15"/>
      <c r="G727" s="15"/>
      <c r="H727" s="15"/>
    </row>
    <row r="728" spans="1:8" x14ac:dyDescent="0.2">
      <c r="A728" s="270"/>
      <c r="B728" s="270"/>
      <c r="C728" s="238"/>
      <c r="D728" s="15"/>
      <c r="E728" s="15"/>
      <c r="F728" s="15"/>
      <c r="G728" s="15"/>
      <c r="H728" s="15"/>
    </row>
    <row r="729" spans="1:8" x14ac:dyDescent="0.2">
      <c r="A729" s="270"/>
      <c r="B729" s="270"/>
      <c r="C729" s="238"/>
      <c r="D729" s="15"/>
      <c r="E729" s="15"/>
      <c r="F729" s="15"/>
      <c r="G729" s="15"/>
      <c r="H729" s="15"/>
    </row>
    <row r="730" spans="1:8" x14ac:dyDescent="0.2">
      <c r="A730" s="270"/>
      <c r="B730" s="270"/>
      <c r="C730" s="238"/>
      <c r="D730" s="15"/>
      <c r="E730" s="15"/>
      <c r="F730" s="15"/>
      <c r="G730" s="15"/>
      <c r="H730" s="15"/>
    </row>
    <row r="731" spans="1:8" x14ac:dyDescent="0.2">
      <c r="A731" s="270"/>
      <c r="B731" s="270"/>
      <c r="C731" s="238"/>
      <c r="D731" s="15"/>
      <c r="E731" s="15"/>
      <c r="F731" s="15"/>
      <c r="G731" s="15"/>
      <c r="H731" s="15"/>
    </row>
    <row r="732" spans="1:8" x14ac:dyDescent="0.2">
      <c r="A732" s="270"/>
      <c r="B732" s="270"/>
      <c r="C732" s="238"/>
      <c r="D732" s="15"/>
      <c r="E732" s="15"/>
      <c r="F732" s="15"/>
      <c r="G732" s="15"/>
      <c r="H732" s="15"/>
    </row>
    <row r="733" spans="1:8" x14ac:dyDescent="0.2">
      <c r="A733" s="270"/>
      <c r="B733" s="270"/>
      <c r="C733" s="238"/>
      <c r="D733" s="15"/>
      <c r="E733" s="15"/>
      <c r="F733" s="15"/>
      <c r="G733" s="15"/>
      <c r="H733" s="15"/>
    </row>
    <row r="734" spans="1:8" x14ac:dyDescent="0.2">
      <c r="A734" s="270"/>
      <c r="B734" s="270"/>
      <c r="C734" s="238"/>
      <c r="D734" s="15"/>
      <c r="E734" s="15"/>
      <c r="F734" s="15"/>
      <c r="G734" s="15"/>
      <c r="H734" s="15"/>
    </row>
    <row r="735" spans="1:8" x14ac:dyDescent="0.2">
      <c r="A735" s="270"/>
      <c r="B735" s="270"/>
      <c r="C735" s="238"/>
      <c r="D735" s="15"/>
      <c r="E735" s="15"/>
      <c r="F735" s="15"/>
      <c r="G735" s="15"/>
      <c r="H735" s="15"/>
    </row>
    <row r="736" spans="1:8" x14ac:dyDescent="0.2">
      <c r="A736" s="270"/>
      <c r="B736" s="270"/>
      <c r="C736" s="238"/>
      <c r="D736" s="15"/>
      <c r="E736" s="15"/>
      <c r="F736" s="15"/>
      <c r="G736" s="15"/>
      <c r="H736" s="15"/>
    </row>
    <row r="737" spans="1:8" x14ac:dyDescent="0.2">
      <c r="A737" s="270"/>
      <c r="B737" s="270"/>
      <c r="C737" s="238"/>
      <c r="D737" s="15"/>
      <c r="E737" s="15"/>
      <c r="F737" s="15"/>
      <c r="G737" s="15"/>
      <c r="H737" s="15"/>
    </row>
    <row r="738" spans="1:8" x14ac:dyDescent="0.2">
      <c r="A738" s="270"/>
      <c r="B738" s="270"/>
      <c r="C738" s="238"/>
      <c r="D738" s="15"/>
      <c r="E738" s="15"/>
      <c r="F738" s="15"/>
      <c r="G738" s="15"/>
      <c r="H738" s="15"/>
    </row>
    <row r="739" spans="1:8" x14ac:dyDescent="0.2">
      <c r="A739" s="270"/>
      <c r="B739" s="270"/>
      <c r="C739" s="238"/>
      <c r="D739" s="15"/>
      <c r="E739" s="15"/>
      <c r="F739" s="15"/>
      <c r="G739" s="15"/>
      <c r="H739" s="15"/>
    </row>
    <row r="740" spans="1:8" x14ac:dyDescent="0.2">
      <c r="A740" s="270"/>
      <c r="B740" s="270"/>
      <c r="C740" s="238"/>
      <c r="D740" s="15"/>
      <c r="E740" s="15"/>
      <c r="F740" s="15"/>
      <c r="G740" s="15"/>
      <c r="H740" s="15"/>
    </row>
    <row r="741" spans="1:8" x14ac:dyDescent="0.2">
      <c r="A741" s="270"/>
      <c r="B741" s="270"/>
      <c r="C741" s="238"/>
      <c r="D741" s="15"/>
      <c r="E741" s="15"/>
      <c r="F741" s="15"/>
      <c r="G741" s="15"/>
      <c r="H741" s="15"/>
    </row>
    <row r="742" spans="1:8" x14ac:dyDescent="0.2">
      <c r="A742" s="270"/>
      <c r="B742" s="270"/>
      <c r="C742" s="238"/>
      <c r="D742" s="15"/>
      <c r="E742" s="15"/>
      <c r="F742" s="15"/>
      <c r="G742" s="15"/>
      <c r="H742" s="15"/>
    </row>
    <row r="743" spans="1:8" x14ac:dyDescent="0.2">
      <c r="A743" s="270"/>
      <c r="B743" s="270"/>
      <c r="C743" s="238"/>
      <c r="D743" s="15"/>
      <c r="E743" s="15"/>
      <c r="F743" s="15"/>
      <c r="G743" s="15"/>
      <c r="H743" s="15"/>
    </row>
    <row r="744" spans="1:8" x14ac:dyDescent="0.2">
      <c r="A744" s="270"/>
      <c r="B744" s="270"/>
      <c r="C744" s="238"/>
      <c r="D744" s="15"/>
      <c r="E744" s="15"/>
      <c r="F744" s="15"/>
      <c r="G744" s="15"/>
      <c r="H744" s="15"/>
    </row>
    <row r="745" spans="1:8" x14ac:dyDescent="0.2">
      <c r="A745" s="270"/>
      <c r="B745" s="270"/>
      <c r="C745" s="238"/>
      <c r="D745" s="15"/>
      <c r="E745" s="15"/>
      <c r="F745" s="15"/>
      <c r="G745" s="15"/>
      <c r="H745" s="15"/>
    </row>
    <row r="746" spans="1:8" x14ac:dyDescent="0.2">
      <c r="A746" s="270"/>
      <c r="B746" s="270"/>
      <c r="C746" s="238"/>
      <c r="D746" s="15"/>
      <c r="E746" s="15"/>
      <c r="F746" s="15"/>
      <c r="G746" s="15"/>
      <c r="H746" s="15"/>
    </row>
    <row r="747" spans="1:8" x14ac:dyDescent="0.2">
      <c r="A747" s="270"/>
      <c r="B747" s="270"/>
      <c r="C747" s="238"/>
      <c r="D747" s="15"/>
      <c r="E747" s="15"/>
      <c r="F747" s="15"/>
      <c r="G747" s="15"/>
      <c r="H747" s="15"/>
    </row>
    <row r="748" spans="1:8" x14ac:dyDescent="0.2">
      <c r="A748" s="270"/>
      <c r="B748" s="270"/>
      <c r="C748" s="238"/>
      <c r="D748" s="15"/>
      <c r="E748" s="15"/>
      <c r="F748" s="15"/>
      <c r="G748" s="15"/>
      <c r="H748" s="15"/>
    </row>
    <row r="749" spans="1:8" x14ac:dyDescent="0.2">
      <c r="A749" s="270"/>
      <c r="B749" s="270"/>
      <c r="C749" s="238"/>
      <c r="D749" s="15"/>
      <c r="E749" s="15"/>
      <c r="F749" s="15"/>
      <c r="G749" s="15"/>
      <c r="H749" s="15"/>
    </row>
    <row r="750" spans="1:8" x14ac:dyDescent="0.2">
      <c r="A750" s="270"/>
      <c r="B750" s="270"/>
      <c r="C750" s="238"/>
      <c r="D750" s="15"/>
      <c r="E750" s="15"/>
      <c r="F750" s="15"/>
      <c r="G750" s="15"/>
      <c r="H750" s="15"/>
    </row>
    <row r="751" spans="1:8" x14ac:dyDescent="0.2">
      <c r="A751" s="270"/>
      <c r="B751" s="270"/>
      <c r="C751" s="238"/>
      <c r="D751" s="15"/>
      <c r="E751" s="15"/>
      <c r="F751" s="15"/>
      <c r="G751" s="15"/>
      <c r="H751" s="15"/>
    </row>
    <row r="752" spans="1:8" x14ac:dyDescent="0.2">
      <c r="A752" s="270"/>
      <c r="B752" s="270"/>
      <c r="C752" s="238"/>
      <c r="D752" s="15"/>
      <c r="E752" s="15"/>
      <c r="F752" s="15"/>
      <c r="G752" s="15"/>
      <c r="H752" s="15"/>
    </row>
    <row r="753" spans="1:8" x14ac:dyDescent="0.2">
      <c r="A753" s="270"/>
      <c r="B753" s="270"/>
      <c r="C753" s="238"/>
      <c r="D753" s="15"/>
      <c r="E753" s="15"/>
      <c r="F753" s="15"/>
      <c r="G753" s="15"/>
      <c r="H753" s="15"/>
    </row>
    <row r="754" spans="1:8" x14ac:dyDescent="0.2">
      <c r="A754" s="270"/>
      <c r="B754" s="270"/>
      <c r="C754" s="238"/>
      <c r="D754" s="15"/>
      <c r="E754" s="15"/>
      <c r="F754" s="15"/>
      <c r="G754" s="15"/>
      <c r="H754" s="15"/>
    </row>
    <row r="755" spans="1:8" x14ac:dyDescent="0.2">
      <c r="A755" s="270"/>
      <c r="B755" s="270"/>
      <c r="C755" s="238"/>
      <c r="D755" s="15"/>
      <c r="E755" s="15"/>
      <c r="F755" s="15"/>
      <c r="G755" s="15"/>
      <c r="H755" s="15"/>
    </row>
    <row r="756" spans="1:8" x14ac:dyDescent="0.2">
      <c r="A756" s="270"/>
      <c r="B756" s="270"/>
      <c r="C756" s="238"/>
      <c r="D756" s="15"/>
      <c r="E756" s="15"/>
      <c r="F756" s="15"/>
      <c r="G756" s="15"/>
      <c r="H756" s="15"/>
    </row>
    <row r="757" spans="1:8" x14ac:dyDescent="0.2">
      <c r="A757" s="270"/>
      <c r="B757" s="270"/>
      <c r="C757" s="238"/>
      <c r="D757" s="15"/>
      <c r="E757" s="15"/>
      <c r="F757" s="15"/>
      <c r="G757" s="15"/>
      <c r="H757" s="15"/>
    </row>
    <row r="758" spans="1:8" x14ac:dyDescent="0.2">
      <c r="A758" s="270"/>
      <c r="B758" s="270"/>
      <c r="C758" s="238"/>
      <c r="D758" s="15"/>
      <c r="E758" s="15"/>
      <c r="F758" s="15"/>
      <c r="G758" s="15"/>
      <c r="H758" s="15"/>
    </row>
    <row r="759" spans="1:8" x14ac:dyDescent="0.2">
      <c r="A759" s="270"/>
      <c r="B759" s="270"/>
      <c r="C759" s="238"/>
      <c r="D759" s="15"/>
      <c r="E759" s="15"/>
      <c r="F759" s="15"/>
      <c r="G759" s="15"/>
      <c r="H759" s="15"/>
    </row>
    <row r="760" spans="1:8" x14ac:dyDescent="0.2">
      <c r="A760" s="270"/>
      <c r="B760" s="270"/>
      <c r="C760" s="238"/>
      <c r="D760" s="15"/>
      <c r="E760" s="15"/>
      <c r="F760" s="15"/>
      <c r="G760" s="15"/>
      <c r="H760" s="15"/>
    </row>
    <row r="761" spans="1:8" x14ac:dyDescent="0.2">
      <c r="A761" s="270"/>
      <c r="B761" s="270"/>
      <c r="C761" s="238"/>
      <c r="D761" s="15"/>
      <c r="E761" s="15"/>
      <c r="F761" s="15"/>
      <c r="G761" s="15"/>
      <c r="H761" s="15"/>
    </row>
    <row r="762" spans="1:8" x14ac:dyDescent="0.2">
      <c r="A762" s="270"/>
      <c r="B762" s="270"/>
      <c r="C762" s="238"/>
      <c r="D762" s="15"/>
      <c r="E762" s="15"/>
      <c r="F762" s="15"/>
      <c r="G762" s="15"/>
      <c r="H762" s="15"/>
    </row>
    <row r="763" spans="1:8" x14ac:dyDescent="0.2">
      <c r="A763" s="270"/>
      <c r="B763" s="270"/>
      <c r="C763" s="238"/>
      <c r="D763" s="15"/>
      <c r="E763" s="15"/>
      <c r="F763" s="15"/>
      <c r="G763" s="15"/>
      <c r="H763" s="15"/>
    </row>
    <row r="764" spans="1:8" x14ac:dyDescent="0.2">
      <c r="A764" s="270"/>
      <c r="B764" s="270"/>
      <c r="C764" s="238"/>
      <c r="D764" s="15"/>
      <c r="E764" s="15"/>
      <c r="F764" s="15"/>
      <c r="G764" s="15"/>
      <c r="H764" s="15"/>
    </row>
    <row r="765" spans="1:8" x14ac:dyDescent="0.2">
      <c r="A765" s="270"/>
      <c r="B765" s="270"/>
      <c r="C765" s="238"/>
      <c r="D765" s="15"/>
      <c r="E765" s="15"/>
      <c r="F765" s="15"/>
      <c r="G765" s="15"/>
      <c r="H765" s="15"/>
    </row>
    <row r="766" spans="1:8" x14ac:dyDescent="0.2">
      <c r="A766" s="270"/>
      <c r="B766" s="270"/>
      <c r="C766" s="238"/>
      <c r="D766" s="15"/>
      <c r="E766" s="15"/>
      <c r="F766" s="15"/>
      <c r="G766" s="15"/>
      <c r="H766" s="15"/>
    </row>
    <row r="767" spans="1:8" x14ac:dyDescent="0.2">
      <c r="A767" s="270"/>
      <c r="B767" s="270"/>
      <c r="C767" s="238"/>
      <c r="D767" s="15"/>
      <c r="E767" s="15"/>
      <c r="F767" s="15"/>
      <c r="G767" s="15"/>
      <c r="H767" s="15"/>
    </row>
    <row r="768" spans="1:8" x14ac:dyDescent="0.2">
      <c r="A768" s="270"/>
      <c r="B768" s="270"/>
      <c r="C768" s="238"/>
      <c r="D768" s="15"/>
      <c r="E768" s="15"/>
      <c r="F768" s="15"/>
      <c r="G768" s="15"/>
      <c r="H768" s="15"/>
    </row>
    <row r="769" spans="1:8" x14ac:dyDescent="0.2">
      <c r="A769" s="270"/>
      <c r="B769" s="270"/>
      <c r="C769" s="238"/>
      <c r="D769" s="15"/>
      <c r="E769" s="15"/>
      <c r="F769" s="15"/>
      <c r="G769" s="15"/>
      <c r="H769" s="15"/>
    </row>
    <row r="770" spans="1:8" x14ac:dyDescent="0.2">
      <c r="A770" s="270"/>
      <c r="B770" s="270"/>
      <c r="C770" s="238"/>
      <c r="D770" s="15"/>
      <c r="E770" s="15"/>
      <c r="F770" s="15"/>
      <c r="G770" s="15"/>
      <c r="H770" s="15"/>
    </row>
    <row r="771" spans="1:8" x14ac:dyDescent="0.2">
      <c r="A771" s="270"/>
      <c r="B771" s="270"/>
      <c r="C771" s="238"/>
      <c r="D771" s="15"/>
      <c r="E771" s="15"/>
      <c r="F771" s="15"/>
      <c r="G771" s="15"/>
      <c r="H771" s="15"/>
    </row>
    <row r="772" spans="1:8" x14ac:dyDescent="0.2">
      <c r="A772" s="270"/>
      <c r="B772" s="270"/>
      <c r="C772" s="238"/>
      <c r="D772" s="15"/>
      <c r="E772" s="15"/>
      <c r="F772" s="15"/>
      <c r="G772" s="15"/>
      <c r="H772" s="15"/>
    </row>
    <row r="773" spans="1:8" x14ac:dyDescent="0.2">
      <c r="A773" s="270"/>
      <c r="B773" s="270"/>
      <c r="C773" s="238"/>
      <c r="D773" s="15"/>
      <c r="E773" s="15"/>
      <c r="F773" s="15"/>
      <c r="G773" s="15"/>
      <c r="H773" s="15"/>
    </row>
    <row r="774" spans="1:8" x14ac:dyDescent="0.2">
      <c r="A774" s="270"/>
      <c r="B774" s="270"/>
      <c r="C774" s="238"/>
      <c r="D774" s="15"/>
      <c r="E774" s="15"/>
      <c r="F774" s="15"/>
      <c r="G774" s="15"/>
      <c r="H774" s="15"/>
    </row>
    <row r="775" spans="1:8" x14ac:dyDescent="0.2">
      <c r="A775" s="270"/>
      <c r="B775" s="270"/>
      <c r="C775" s="238"/>
      <c r="D775" s="15"/>
      <c r="E775" s="15"/>
      <c r="F775" s="15"/>
      <c r="G775" s="15"/>
      <c r="H775" s="15"/>
    </row>
    <row r="776" spans="1:8" x14ac:dyDescent="0.2">
      <c r="A776" s="270"/>
      <c r="B776" s="270"/>
      <c r="C776" s="238"/>
      <c r="D776" s="15"/>
      <c r="E776" s="15"/>
      <c r="F776" s="15"/>
      <c r="G776" s="15"/>
      <c r="H776" s="15"/>
    </row>
    <row r="777" spans="1:8" x14ac:dyDescent="0.2">
      <c r="A777" s="270"/>
      <c r="B777" s="270"/>
      <c r="C777" s="238"/>
      <c r="D777" s="15"/>
      <c r="E777" s="15"/>
      <c r="F777" s="15"/>
      <c r="G777" s="15"/>
      <c r="H777" s="15"/>
    </row>
    <row r="778" spans="1:8" x14ac:dyDescent="0.2">
      <c r="A778" s="270"/>
      <c r="B778" s="270"/>
      <c r="C778" s="238"/>
      <c r="D778" s="15"/>
      <c r="E778" s="15"/>
      <c r="F778" s="15"/>
      <c r="G778" s="15"/>
      <c r="H778" s="15"/>
    </row>
    <row r="779" spans="1:8" x14ac:dyDescent="0.2">
      <c r="A779" s="270"/>
      <c r="B779" s="270"/>
      <c r="C779" s="238"/>
      <c r="D779" s="15"/>
      <c r="E779" s="15"/>
      <c r="F779" s="15"/>
      <c r="G779" s="15"/>
      <c r="H779" s="15"/>
    </row>
    <row r="780" spans="1:8" x14ac:dyDescent="0.2">
      <c r="A780" s="270"/>
      <c r="B780" s="270"/>
      <c r="C780" s="238"/>
      <c r="D780" s="15"/>
      <c r="E780" s="15"/>
      <c r="F780" s="15"/>
      <c r="G780" s="15"/>
      <c r="H780" s="15"/>
    </row>
    <row r="781" spans="1:8" x14ac:dyDescent="0.2">
      <c r="A781" s="270"/>
      <c r="B781" s="270"/>
      <c r="C781" s="238"/>
      <c r="D781" s="15"/>
      <c r="E781" s="15"/>
      <c r="F781" s="15"/>
      <c r="G781" s="15"/>
      <c r="H781" s="15"/>
    </row>
    <row r="782" spans="1:8" x14ac:dyDescent="0.2">
      <c r="A782" s="270"/>
      <c r="B782" s="270"/>
      <c r="C782" s="238"/>
      <c r="D782" s="15"/>
      <c r="E782" s="15"/>
      <c r="F782" s="15"/>
      <c r="G782" s="15"/>
      <c r="H782" s="15"/>
    </row>
    <row r="783" spans="1:8" x14ac:dyDescent="0.2">
      <c r="A783" s="270"/>
      <c r="B783" s="270"/>
      <c r="C783" s="238"/>
      <c r="D783" s="15"/>
      <c r="E783" s="15"/>
      <c r="F783" s="15"/>
      <c r="G783" s="15"/>
      <c r="H783" s="15"/>
    </row>
    <row r="784" spans="1:8" x14ac:dyDescent="0.2">
      <c r="A784" s="270"/>
      <c r="B784" s="270"/>
      <c r="C784" s="238"/>
      <c r="D784" s="15"/>
      <c r="E784" s="15"/>
      <c r="F784" s="15"/>
      <c r="G784" s="15"/>
      <c r="H784" s="15"/>
    </row>
    <row r="785" spans="1:8" x14ac:dyDescent="0.2">
      <c r="A785" s="270"/>
      <c r="B785" s="270"/>
      <c r="C785" s="238"/>
      <c r="D785" s="15"/>
      <c r="E785" s="15"/>
      <c r="F785" s="15"/>
      <c r="G785" s="15"/>
      <c r="H785" s="15"/>
    </row>
    <row r="786" spans="1:8" x14ac:dyDescent="0.2">
      <c r="A786" s="270"/>
      <c r="B786" s="270"/>
      <c r="C786" s="238"/>
      <c r="D786" s="15"/>
      <c r="E786" s="15"/>
      <c r="F786" s="15"/>
      <c r="G786" s="15"/>
      <c r="H786" s="15"/>
    </row>
    <row r="787" spans="1:8" x14ac:dyDescent="0.2">
      <c r="A787" s="270"/>
      <c r="B787" s="270"/>
      <c r="C787" s="238"/>
      <c r="D787" s="15"/>
      <c r="E787" s="15"/>
      <c r="F787" s="15"/>
      <c r="G787" s="15"/>
      <c r="H787" s="15"/>
    </row>
    <row r="788" spans="1:8" x14ac:dyDescent="0.2">
      <c r="A788" s="270"/>
      <c r="B788" s="270"/>
      <c r="C788" s="238"/>
      <c r="D788" s="15"/>
      <c r="E788" s="15"/>
      <c r="F788" s="15"/>
      <c r="G788" s="15"/>
      <c r="H788" s="15"/>
    </row>
    <row r="789" spans="1:8" x14ac:dyDescent="0.2">
      <c r="A789" s="270"/>
      <c r="B789" s="270"/>
      <c r="C789" s="238"/>
      <c r="D789" s="15"/>
      <c r="E789" s="15"/>
      <c r="F789" s="15"/>
      <c r="G789" s="15"/>
      <c r="H789" s="15"/>
    </row>
    <row r="790" spans="1:8" x14ac:dyDescent="0.2">
      <c r="A790" s="270"/>
      <c r="B790" s="270"/>
      <c r="C790" s="238"/>
      <c r="D790" s="15"/>
      <c r="E790" s="15"/>
      <c r="F790" s="15"/>
      <c r="G790" s="15"/>
      <c r="H790" s="15"/>
    </row>
    <row r="791" spans="1:8" x14ac:dyDescent="0.2">
      <c r="A791" s="270"/>
      <c r="B791" s="270"/>
      <c r="C791" s="238"/>
      <c r="D791" s="15"/>
      <c r="E791" s="15"/>
      <c r="F791" s="15"/>
      <c r="G791" s="15"/>
      <c r="H791" s="15"/>
    </row>
    <row r="792" spans="1:8" x14ac:dyDescent="0.2">
      <c r="A792" s="270"/>
      <c r="B792" s="270"/>
      <c r="C792" s="238"/>
      <c r="D792" s="15"/>
      <c r="E792" s="15"/>
      <c r="F792" s="15"/>
      <c r="G792" s="15"/>
      <c r="H792" s="15"/>
    </row>
    <row r="793" spans="1:8" x14ac:dyDescent="0.2">
      <c r="A793" s="270"/>
      <c r="B793" s="270"/>
      <c r="C793" s="238"/>
      <c r="D793" s="15"/>
      <c r="E793" s="15"/>
      <c r="F793" s="15"/>
      <c r="G793" s="15"/>
      <c r="H793" s="15"/>
    </row>
    <row r="794" spans="1:8" x14ac:dyDescent="0.2">
      <c r="A794" s="270"/>
      <c r="B794" s="270"/>
      <c r="C794" s="238"/>
      <c r="D794" s="15"/>
      <c r="E794" s="15"/>
      <c r="F794" s="15"/>
      <c r="G794" s="15"/>
      <c r="H794" s="15"/>
    </row>
    <row r="795" spans="1:8" x14ac:dyDescent="0.2">
      <c r="A795" s="270"/>
      <c r="B795" s="270"/>
      <c r="C795" s="238"/>
      <c r="D795" s="15"/>
      <c r="E795" s="15"/>
      <c r="F795" s="15"/>
      <c r="G795" s="15"/>
      <c r="H795" s="15"/>
    </row>
    <row r="796" spans="1:8" x14ac:dyDescent="0.2">
      <c r="A796" s="270"/>
      <c r="B796" s="270"/>
      <c r="C796" s="238"/>
      <c r="D796" s="15"/>
      <c r="E796" s="15"/>
      <c r="F796" s="15"/>
      <c r="G796" s="15"/>
      <c r="H796" s="15"/>
    </row>
    <row r="797" spans="1:8" x14ac:dyDescent="0.2">
      <c r="A797" s="270"/>
      <c r="B797" s="270"/>
      <c r="C797" s="238"/>
      <c r="D797" s="15"/>
      <c r="E797" s="15"/>
      <c r="F797" s="15"/>
      <c r="G797" s="15"/>
      <c r="H797" s="15"/>
    </row>
    <row r="798" spans="1:8" x14ac:dyDescent="0.2">
      <c r="A798" s="270"/>
      <c r="B798" s="270"/>
      <c r="C798" s="238"/>
      <c r="D798" s="15"/>
      <c r="E798" s="15"/>
      <c r="F798" s="15"/>
      <c r="G798" s="15"/>
      <c r="H798" s="15"/>
    </row>
    <row r="799" spans="1:8" x14ac:dyDescent="0.2">
      <c r="A799" s="270"/>
      <c r="B799" s="270"/>
      <c r="C799" s="238"/>
      <c r="D799" s="15"/>
      <c r="E799" s="15"/>
      <c r="F799" s="15"/>
      <c r="G799" s="15"/>
      <c r="H799" s="15"/>
    </row>
    <row r="800" spans="1:8" x14ac:dyDescent="0.2">
      <c r="A800" s="270"/>
      <c r="B800" s="270"/>
      <c r="C800" s="238"/>
      <c r="D800" s="15"/>
      <c r="E800" s="15"/>
      <c r="F800" s="15"/>
      <c r="G800" s="15"/>
      <c r="H800" s="15"/>
    </row>
    <row r="801" spans="1:8" x14ac:dyDescent="0.2">
      <c r="A801" s="270"/>
      <c r="B801" s="270"/>
      <c r="C801" s="238"/>
      <c r="D801" s="15"/>
      <c r="E801" s="15"/>
      <c r="F801" s="15"/>
      <c r="G801" s="15"/>
      <c r="H801" s="15"/>
    </row>
    <row r="802" spans="1:8" x14ac:dyDescent="0.2">
      <c r="A802" s="270"/>
      <c r="B802" s="270"/>
      <c r="C802" s="238"/>
      <c r="D802" s="15"/>
      <c r="E802" s="15"/>
      <c r="F802" s="15"/>
      <c r="G802" s="15"/>
      <c r="H802" s="15"/>
    </row>
    <row r="803" spans="1:8" x14ac:dyDescent="0.2">
      <c r="A803" s="270"/>
      <c r="B803" s="270"/>
      <c r="C803" s="238"/>
      <c r="D803" s="15"/>
      <c r="E803" s="15"/>
      <c r="F803" s="15"/>
      <c r="G803" s="15"/>
      <c r="H803" s="15"/>
    </row>
    <row r="804" spans="1:8" x14ac:dyDescent="0.2">
      <c r="A804" s="270"/>
      <c r="B804" s="270"/>
      <c r="C804" s="238"/>
      <c r="D804" s="15"/>
      <c r="E804" s="15"/>
      <c r="F804" s="15"/>
      <c r="G804" s="15"/>
      <c r="H804" s="15"/>
    </row>
    <row r="805" spans="1:8" x14ac:dyDescent="0.2">
      <c r="A805" s="270"/>
      <c r="B805" s="270"/>
      <c r="C805" s="238"/>
      <c r="D805" s="15"/>
      <c r="E805" s="15"/>
      <c r="F805" s="15"/>
      <c r="G805" s="15"/>
      <c r="H805" s="15"/>
    </row>
    <row r="806" spans="1:8" x14ac:dyDescent="0.2">
      <c r="A806" s="270"/>
      <c r="B806" s="270"/>
      <c r="C806" s="238"/>
      <c r="D806" s="15"/>
      <c r="E806" s="15"/>
      <c r="F806" s="15"/>
      <c r="G806" s="15"/>
      <c r="H806" s="15"/>
    </row>
    <row r="807" spans="1:8" x14ac:dyDescent="0.2">
      <c r="A807" s="270"/>
      <c r="B807" s="270"/>
      <c r="C807" s="238"/>
      <c r="D807" s="15"/>
      <c r="E807" s="15"/>
      <c r="F807" s="15"/>
      <c r="G807" s="15"/>
      <c r="H807" s="15"/>
    </row>
    <row r="808" spans="1:8" x14ac:dyDescent="0.2">
      <c r="A808" s="270"/>
      <c r="B808" s="270"/>
      <c r="C808" s="238"/>
      <c r="D808" s="15"/>
      <c r="E808" s="15"/>
      <c r="F808" s="15"/>
      <c r="G808" s="15"/>
      <c r="H808" s="15"/>
    </row>
    <row r="809" spans="1:8" x14ac:dyDescent="0.2">
      <c r="A809" s="270"/>
      <c r="B809" s="270"/>
      <c r="C809" s="238"/>
      <c r="D809" s="15"/>
      <c r="E809" s="15"/>
      <c r="F809" s="15"/>
      <c r="G809" s="15"/>
      <c r="H809" s="15"/>
    </row>
    <row r="810" spans="1:8" x14ac:dyDescent="0.2">
      <c r="A810" s="270"/>
      <c r="B810" s="270"/>
      <c r="C810" s="238"/>
      <c r="D810" s="15"/>
      <c r="E810" s="15"/>
      <c r="F810" s="15"/>
      <c r="G810" s="15"/>
      <c r="H810" s="15"/>
    </row>
    <row r="811" spans="1:8" x14ac:dyDescent="0.2">
      <c r="A811" s="270"/>
      <c r="B811" s="270"/>
      <c r="C811" s="238"/>
      <c r="D811" s="15"/>
      <c r="E811" s="15"/>
      <c r="F811" s="15"/>
      <c r="G811" s="15"/>
      <c r="H811" s="15"/>
    </row>
    <row r="812" spans="1:8" x14ac:dyDescent="0.2">
      <c r="A812" s="270"/>
      <c r="B812" s="270"/>
      <c r="C812" s="238"/>
      <c r="D812" s="15"/>
      <c r="E812" s="15"/>
      <c r="F812" s="15"/>
      <c r="G812" s="15"/>
      <c r="H812" s="15"/>
    </row>
    <row r="813" spans="1:8" x14ac:dyDescent="0.2">
      <c r="A813" s="270"/>
      <c r="B813" s="270"/>
      <c r="C813" s="238"/>
      <c r="D813" s="15"/>
      <c r="E813" s="15"/>
      <c r="F813" s="15"/>
      <c r="G813" s="15"/>
      <c r="H813" s="15"/>
    </row>
    <row r="814" spans="1:8" x14ac:dyDescent="0.2">
      <c r="A814" s="270"/>
      <c r="B814" s="270"/>
      <c r="C814" s="238"/>
      <c r="D814" s="15"/>
      <c r="E814" s="15"/>
      <c r="F814" s="15"/>
      <c r="G814" s="15"/>
      <c r="H814" s="15"/>
    </row>
    <row r="815" spans="1:8" x14ac:dyDescent="0.2">
      <c r="A815" s="270"/>
      <c r="B815" s="270"/>
      <c r="C815" s="238"/>
      <c r="D815" s="15"/>
      <c r="E815" s="15"/>
      <c r="F815" s="15"/>
      <c r="G815" s="15"/>
      <c r="H815" s="15"/>
    </row>
    <row r="816" spans="1:8" x14ac:dyDescent="0.2">
      <c r="A816" s="270"/>
      <c r="B816" s="270"/>
      <c r="C816" s="238"/>
      <c r="D816" s="15"/>
      <c r="E816" s="15"/>
      <c r="F816" s="15"/>
      <c r="G816" s="15"/>
      <c r="H816" s="15"/>
    </row>
    <row r="817" spans="1:8" x14ac:dyDescent="0.2">
      <c r="A817" s="270"/>
      <c r="B817" s="270"/>
      <c r="C817" s="238"/>
      <c r="D817" s="15"/>
      <c r="E817" s="15"/>
      <c r="F817" s="15"/>
      <c r="G817" s="15"/>
      <c r="H817" s="15"/>
    </row>
    <row r="818" spans="1:8" x14ac:dyDescent="0.2">
      <c r="A818" s="270"/>
      <c r="B818" s="270"/>
      <c r="C818" s="238"/>
      <c r="D818" s="15"/>
      <c r="E818" s="15"/>
      <c r="F818" s="15"/>
      <c r="G818" s="15"/>
      <c r="H818" s="15"/>
    </row>
    <row r="819" spans="1:8" x14ac:dyDescent="0.2">
      <c r="A819" s="270"/>
      <c r="B819" s="270"/>
      <c r="C819" s="238"/>
      <c r="D819" s="15"/>
      <c r="E819" s="15"/>
      <c r="F819" s="15"/>
      <c r="G819" s="15"/>
      <c r="H819" s="15"/>
    </row>
    <row r="820" spans="1:8" x14ac:dyDescent="0.2">
      <c r="A820" s="270"/>
      <c r="B820" s="270"/>
      <c r="C820" s="238"/>
      <c r="D820" s="15"/>
      <c r="E820" s="15"/>
      <c r="F820" s="15"/>
      <c r="G820" s="15"/>
      <c r="H820" s="15"/>
    </row>
    <row r="821" spans="1:8" x14ac:dyDescent="0.2">
      <c r="A821" s="270"/>
      <c r="B821" s="270"/>
      <c r="C821" s="238"/>
      <c r="D821" s="15"/>
      <c r="E821" s="15"/>
      <c r="F821" s="15"/>
      <c r="G821" s="15"/>
      <c r="H821" s="15"/>
    </row>
    <row r="822" spans="1:8" x14ac:dyDescent="0.2">
      <c r="A822" s="270"/>
      <c r="B822" s="270"/>
      <c r="C822" s="238"/>
      <c r="D822" s="15"/>
      <c r="E822" s="15"/>
      <c r="F822" s="15"/>
      <c r="G822" s="15"/>
      <c r="H822" s="15"/>
    </row>
    <row r="823" spans="1:8" x14ac:dyDescent="0.2">
      <c r="A823" s="270"/>
      <c r="B823" s="270"/>
      <c r="C823" s="238"/>
      <c r="D823" s="15"/>
      <c r="E823" s="15"/>
      <c r="F823" s="15"/>
      <c r="G823" s="15"/>
      <c r="H823" s="15"/>
    </row>
    <row r="824" spans="1:8" x14ac:dyDescent="0.2">
      <c r="A824" s="270"/>
      <c r="B824" s="270"/>
      <c r="C824" s="238"/>
      <c r="D824" s="15"/>
      <c r="E824" s="15"/>
      <c r="F824" s="15"/>
      <c r="G824" s="15"/>
      <c r="H824" s="15"/>
    </row>
    <row r="825" spans="1:8" x14ac:dyDescent="0.2">
      <c r="A825" s="270"/>
      <c r="B825" s="270"/>
      <c r="C825" s="238"/>
      <c r="D825" s="15"/>
      <c r="E825" s="15"/>
      <c r="F825" s="15"/>
      <c r="G825" s="15"/>
      <c r="H825" s="15"/>
    </row>
    <row r="826" spans="1:8" x14ac:dyDescent="0.2">
      <c r="A826" s="270"/>
      <c r="B826" s="270"/>
      <c r="C826" s="238"/>
      <c r="D826" s="15"/>
      <c r="E826" s="15"/>
      <c r="F826" s="15"/>
      <c r="G826" s="15"/>
      <c r="H826" s="15"/>
    </row>
    <row r="827" spans="1:8" x14ac:dyDescent="0.2">
      <c r="A827" s="270"/>
      <c r="B827" s="270"/>
      <c r="C827" s="238"/>
      <c r="D827" s="15"/>
      <c r="E827" s="15"/>
      <c r="F827" s="15"/>
      <c r="G827" s="15"/>
      <c r="H827" s="15"/>
    </row>
    <row r="828" spans="1:8" x14ac:dyDescent="0.2">
      <c r="A828" s="270"/>
      <c r="B828" s="270"/>
      <c r="C828" s="238"/>
      <c r="D828" s="15"/>
      <c r="E828" s="15"/>
      <c r="F828" s="15"/>
      <c r="G828" s="15"/>
      <c r="H828" s="15"/>
    </row>
    <row r="829" spans="1:8" x14ac:dyDescent="0.2">
      <c r="A829" s="270"/>
      <c r="B829" s="270"/>
      <c r="C829" s="238"/>
      <c r="D829" s="15"/>
      <c r="E829" s="15"/>
      <c r="F829" s="15"/>
      <c r="G829" s="15"/>
      <c r="H829" s="15"/>
    </row>
    <row r="830" spans="1:8" x14ac:dyDescent="0.2">
      <c r="A830" s="270"/>
      <c r="B830" s="270"/>
      <c r="C830" s="238"/>
    </row>
    <row r="831" spans="1:8" x14ac:dyDescent="0.2">
      <c r="A831" s="270"/>
    </row>
  </sheetData>
  <mergeCells count="25">
    <mergeCell ref="E84:H84"/>
    <mergeCell ref="E83:H83"/>
    <mergeCell ref="A1:H2"/>
    <mergeCell ref="A5:H5"/>
    <mergeCell ref="A6:A7"/>
    <mergeCell ref="C6:C7"/>
    <mergeCell ref="E6:E7"/>
    <mergeCell ref="E3:H3"/>
    <mergeCell ref="E4:H4"/>
    <mergeCell ref="F6:H6"/>
    <mergeCell ref="B4:D4"/>
    <mergeCell ref="B3:D3"/>
    <mergeCell ref="B6:B7"/>
    <mergeCell ref="D6:D7"/>
    <mergeCell ref="A78:C78"/>
    <mergeCell ref="C128:C129"/>
    <mergeCell ref="C98:C99"/>
    <mergeCell ref="C96:C97"/>
    <mergeCell ref="C100:C102"/>
    <mergeCell ref="C107:C108"/>
    <mergeCell ref="C164:C165"/>
    <mergeCell ref="C150:C151"/>
    <mergeCell ref="C153:C154"/>
    <mergeCell ref="C141:C142"/>
    <mergeCell ref="C133:C134"/>
  </mergeCells>
  <phoneticPr fontId="0" type="noConversion"/>
  <printOptions horizontalCentered="1"/>
  <pageMargins left="0.39370078740157483" right="0.39370078740157483" top="0.43307086614173229" bottom="0.23622047244094491" header="0.23622047244094491" footer="0.23622047244094491"/>
  <pageSetup paperSize="9" orientation="landscape" horizontalDpi="300" verticalDpi="300" r:id="rId1"/>
  <headerFooter alignWithMargins="0">
    <oddHeader>Página &amp;P de &amp;N</oddHeader>
  </headerFooter>
  <rowBreaks count="1" manualBreakCount="1">
    <brk id="50"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F10"/>
  <sheetViews>
    <sheetView workbookViewId="0">
      <selection activeCell="L7" sqref="L7"/>
    </sheetView>
  </sheetViews>
  <sheetFormatPr defaultRowHeight="12.75" x14ac:dyDescent="0.2"/>
  <cols>
    <col min="2" max="2" width="24.7109375" customWidth="1"/>
    <col min="3" max="3" width="13.7109375" customWidth="1"/>
    <col min="5" max="5" width="23.5703125" customWidth="1"/>
    <col min="6" max="6" width="11.5703125" customWidth="1"/>
  </cols>
  <sheetData>
    <row r="4" spans="2:6" ht="13.5" thickBot="1" x14ac:dyDescent="0.25"/>
    <row r="5" spans="2:6" ht="13.5" thickBot="1" x14ac:dyDescent="0.25">
      <c r="B5" s="434" t="s">
        <v>105</v>
      </c>
      <c r="C5" s="435"/>
      <c r="E5" s="436"/>
      <c r="F5" s="436"/>
    </row>
    <row r="6" spans="2:6" x14ac:dyDescent="0.2">
      <c r="B6" s="146" t="s">
        <v>106</v>
      </c>
      <c r="C6" s="148">
        <v>71.900000000000006</v>
      </c>
      <c r="E6" s="194"/>
      <c r="F6" s="195"/>
    </row>
    <row r="7" spans="2:6" x14ac:dyDescent="0.2">
      <c r="B7" s="147" t="s">
        <v>107</v>
      </c>
      <c r="C7" s="149">
        <v>79.75</v>
      </c>
      <c r="E7" s="194"/>
      <c r="F7" s="195"/>
    </row>
    <row r="8" spans="2:6" x14ac:dyDescent="0.2">
      <c r="B8" s="147" t="s">
        <v>108</v>
      </c>
      <c r="C8" s="149">
        <v>80</v>
      </c>
      <c r="E8" s="194"/>
      <c r="F8" s="195"/>
    </row>
    <row r="9" spans="2:6" ht="13.5" thickBot="1" x14ac:dyDescent="0.25">
      <c r="B9" s="151" t="s">
        <v>98</v>
      </c>
      <c r="C9" s="150">
        <f>SUM(C6:C8)/3</f>
        <v>77.216666666666669</v>
      </c>
      <c r="E9" s="196"/>
      <c r="F9" s="195"/>
    </row>
    <row r="10" spans="2:6" x14ac:dyDescent="0.2">
      <c r="E10" s="194"/>
      <c r="F10" s="194"/>
    </row>
  </sheetData>
  <mergeCells count="2">
    <mergeCell ref="B5:C5"/>
    <mergeCell ref="E5:F5"/>
  </mergeCells>
  <pageMargins left="0.511811024" right="0.511811024" top="0.78740157499999996" bottom="0.78740157499999996" header="0.31496062000000002" footer="0.314960620000000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826"/>
  <sheetViews>
    <sheetView view="pageBreakPreview" topLeftCell="A64" zoomScale="90" zoomScaleNormal="100" zoomScaleSheetLayoutView="90" workbookViewId="0">
      <selection activeCell="E77" sqref="E77:E80"/>
    </sheetView>
  </sheetViews>
  <sheetFormatPr defaultRowHeight="12" x14ac:dyDescent="0.2"/>
  <cols>
    <col min="1" max="1" width="7.42578125" style="1" customWidth="1"/>
    <col min="2" max="2" width="73.28515625" style="1" customWidth="1"/>
    <col min="3" max="3" width="7" style="1" customWidth="1"/>
    <col min="4" max="4" width="10.42578125" style="1" customWidth="1"/>
    <col min="5" max="5" width="40.85546875" style="1" customWidth="1"/>
    <col min="6" max="6" width="9.140625" style="1"/>
    <col min="7" max="7" width="10.28515625" style="1" customWidth="1"/>
    <col min="8" max="8" width="9.140625" style="1"/>
    <col min="9" max="9" width="11.140625" style="1" bestFit="1" customWidth="1"/>
    <col min="10" max="16384" width="9.140625" style="1"/>
  </cols>
  <sheetData>
    <row r="1" spans="1:11" ht="20.25" customHeight="1" x14ac:dyDescent="0.2">
      <c r="A1" s="445" t="s">
        <v>0</v>
      </c>
      <c r="B1" s="445"/>
      <c r="C1" s="445"/>
      <c r="D1" s="445"/>
      <c r="E1" s="445"/>
      <c r="G1" s="2"/>
      <c r="H1" s="2"/>
      <c r="I1" s="2"/>
      <c r="J1" s="2"/>
      <c r="K1" s="2"/>
    </row>
    <row r="2" spans="1:11" ht="40.5" customHeight="1" x14ac:dyDescent="0.2">
      <c r="A2" s="445"/>
      <c r="B2" s="445"/>
      <c r="C2" s="445"/>
      <c r="D2" s="445"/>
      <c r="E2" s="445"/>
      <c r="G2" s="2"/>
      <c r="H2" s="2"/>
      <c r="I2" s="2"/>
      <c r="J2" s="2"/>
      <c r="K2" s="2"/>
    </row>
    <row r="3" spans="1:11" s="17" customFormat="1" ht="24.75" customHeight="1" x14ac:dyDescent="0.2">
      <c r="A3" s="155" t="s">
        <v>1</v>
      </c>
      <c r="B3" s="431" t="str">
        <f>PLANILHA!B3</f>
        <v xml:space="preserve">CONSTRUÇÃO DE CAMPO DE FUTEBOL SOCIETY COM GRAMA NATURAL, ALAMBRADO E ILUMINAÇÃO 29,00m x 44,00m   - CAMPO BOM DE BOLA </v>
      </c>
      <c r="C3" s="431"/>
      <c r="D3" s="429" t="str">
        <f>PLANILHA!E3</f>
        <v>SINAPI MAIO/2021</v>
      </c>
      <c r="E3" s="429"/>
      <c r="G3" s="45"/>
      <c r="H3" s="45"/>
      <c r="I3" s="45"/>
      <c r="J3" s="45"/>
      <c r="K3" s="45"/>
    </row>
    <row r="4" spans="1:11" ht="12.75" customHeight="1" x14ac:dyDescent="0.2">
      <c r="A4" s="155" t="s">
        <v>3</v>
      </c>
      <c r="B4" s="430" t="str">
        <f>PLANILHA!B4</f>
        <v>VILA ESPERANÇA - VARGEM ALTA / ES</v>
      </c>
      <c r="C4" s="430"/>
      <c r="D4" s="429" t="str">
        <f>PLANILHA!E4</f>
        <v>BDI = 29,63 %</v>
      </c>
      <c r="E4" s="429"/>
      <c r="G4" s="2"/>
      <c r="H4" s="2"/>
      <c r="I4" s="2"/>
      <c r="J4" s="2"/>
      <c r="K4" s="2"/>
    </row>
    <row r="5" spans="1:11" ht="18.75" customHeight="1" x14ac:dyDescent="0.2">
      <c r="A5" s="441" t="s">
        <v>109</v>
      </c>
      <c r="B5" s="441"/>
      <c r="C5" s="441"/>
      <c r="D5" s="441"/>
      <c r="E5" s="441"/>
      <c r="G5" s="2"/>
      <c r="H5" s="2"/>
      <c r="I5" s="2"/>
      <c r="J5" s="2"/>
      <c r="K5" s="2"/>
    </row>
    <row r="6" spans="1:11" s="36" customFormat="1" ht="14.25" customHeight="1" x14ac:dyDescent="0.2">
      <c r="A6" s="154" t="s">
        <v>6</v>
      </c>
      <c r="B6" s="201" t="s">
        <v>8</v>
      </c>
      <c r="C6" s="157" t="s">
        <v>9</v>
      </c>
      <c r="D6" s="154" t="s">
        <v>10</v>
      </c>
      <c r="E6" s="154" t="s">
        <v>110</v>
      </c>
      <c r="G6" s="33"/>
      <c r="H6" s="33"/>
      <c r="I6" s="33"/>
      <c r="J6" s="33"/>
      <c r="K6" s="33"/>
    </row>
    <row r="7" spans="1:11" s="36" customFormat="1" ht="14.25" customHeight="1" x14ac:dyDescent="0.2">
      <c r="A7" s="154">
        <f>PLANILHA!A8</f>
        <v>1</v>
      </c>
      <c r="B7" s="205" t="s">
        <v>13</v>
      </c>
      <c r="C7" s="21"/>
      <c r="D7" s="162"/>
      <c r="E7" s="162"/>
      <c r="F7" s="33"/>
      <c r="G7" s="33"/>
      <c r="H7" s="33"/>
      <c r="I7" s="33"/>
      <c r="J7" s="33"/>
      <c r="K7" s="33"/>
    </row>
    <row r="8" spans="1:11" s="36" customFormat="1" ht="27" customHeight="1" x14ac:dyDescent="0.2">
      <c r="A8" s="162" t="str">
        <f>PLANILHA!A9</f>
        <v>1.1</v>
      </c>
      <c r="B8" s="207" t="str">
        <f>PLANILHA!C9</f>
        <v>Placa de obra nas dimensões de 1,50m x 3,00m, PADRÃO CAIXA</v>
      </c>
      <c r="C8" s="29" t="str">
        <f>PLANILHA!D9</f>
        <v>M²</v>
      </c>
      <c r="D8" s="29">
        <v>4.5</v>
      </c>
      <c r="E8" s="44" t="s">
        <v>111</v>
      </c>
      <c r="F8" s="33"/>
      <c r="G8" s="38"/>
      <c r="H8" s="40"/>
      <c r="I8" s="35"/>
      <c r="J8" s="33"/>
      <c r="K8" s="33"/>
    </row>
    <row r="9" spans="1:11" s="36" customFormat="1" ht="32.25" customHeight="1" x14ac:dyDescent="0.2">
      <c r="A9" s="162" t="str">
        <f>PLANILHA!A10</f>
        <v>1.2</v>
      </c>
      <c r="B9" s="206" t="str">
        <f>PLANILHA!C10</f>
        <v>EXECUÇÃO DE ALMOXARIFADO EM CANTEIRO DE OBRA EM CHAPA DE MADEIRA COMPENSADA, INCLUSO PRATELEIRAS. AF_02/2016</v>
      </c>
      <c r="C9" s="29" t="str">
        <f>PLANILHA!D10</f>
        <v>M²</v>
      </c>
      <c r="D9" s="29">
        <v>9</v>
      </c>
      <c r="E9" s="44" t="s">
        <v>112</v>
      </c>
      <c r="F9" s="33"/>
      <c r="G9" s="38"/>
      <c r="H9" s="40"/>
      <c r="I9" s="35"/>
      <c r="J9" s="33"/>
      <c r="K9" s="33"/>
    </row>
    <row r="10" spans="1:11" s="36" customFormat="1" ht="36.75" customHeight="1" x14ac:dyDescent="0.2">
      <c r="A10" s="316" t="str">
        <f>PLANILHA!A11</f>
        <v>1.3</v>
      </c>
      <c r="B10" s="206" t="s">
        <v>409</v>
      </c>
      <c r="C10" s="29" t="s">
        <v>34</v>
      </c>
      <c r="D10" s="29">
        <v>10</v>
      </c>
      <c r="E10" s="44" t="s">
        <v>410</v>
      </c>
      <c r="F10" s="33"/>
      <c r="G10" s="38"/>
      <c r="H10" s="40"/>
      <c r="I10" s="35"/>
      <c r="J10" s="33"/>
      <c r="K10" s="33"/>
    </row>
    <row r="11" spans="1:11" s="36" customFormat="1" x14ac:dyDescent="0.2">
      <c r="A11" s="162"/>
      <c r="B11" s="206"/>
      <c r="C11" s="29"/>
      <c r="D11" s="29"/>
      <c r="E11" s="44"/>
      <c r="F11" s="33"/>
      <c r="G11" s="38"/>
      <c r="H11" s="40"/>
      <c r="I11" s="35"/>
      <c r="J11" s="33"/>
      <c r="K11" s="33"/>
    </row>
    <row r="12" spans="1:11" s="36" customFormat="1" ht="12" customHeight="1" x14ac:dyDescent="0.2">
      <c r="A12" s="154">
        <f>PLANILHA!A13</f>
        <v>2</v>
      </c>
      <c r="B12" s="223" t="str">
        <f>PLANILHA!C13</f>
        <v>MOVIMENTAÇÃO DE TERRA E PISO</v>
      </c>
      <c r="C12" s="29"/>
      <c r="D12" s="29"/>
      <c r="E12" s="44"/>
      <c r="F12" s="33"/>
      <c r="G12" s="38"/>
      <c r="H12" s="40"/>
      <c r="I12" s="35"/>
      <c r="J12" s="33"/>
      <c r="K12" s="33"/>
    </row>
    <row r="13" spans="1:11" s="36" customFormat="1" ht="32.25" customHeight="1" x14ac:dyDescent="0.2">
      <c r="A13" s="162" t="str">
        <f>PLANILHA!A14</f>
        <v>2.1</v>
      </c>
      <c r="B13" s="208" t="str">
        <f>PLANILHA!C14</f>
        <v>REGULARIZAÇÃO E COMPACTAÇÃO DE SUBLEITO DE SOLO PREDOMINANTEMENTE ARGILOSO. AF_11/2019</v>
      </c>
      <c r="C13" s="29" t="str">
        <f>PLANILHA!D14</f>
        <v>M²</v>
      </c>
      <c r="D13" s="29">
        <v>1276</v>
      </c>
      <c r="E13" s="56" t="s">
        <v>113</v>
      </c>
      <c r="F13" s="33"/>
      <c r="G13" s="38"/>
      <c r="H13" s="40"/>
      <c r="I13" s="35"/>
      <c r="J13" s="33"/>
      <c r="K13" s="33"/>
    </row>
    <row r="14" spans="1:11" s="36" customFormat="1" ht="32.25" customHeight="1" x14ac:dyDescent="0.2">
      <c r="A14" s="162" t="str">
        <f>PLANILHA!A15</f>
        <v>2.2</v>
      </c>
      <c r="B14" s="208" t="str">
        <f>PLANILHA!C15</f>
        <v>PLANTIO DE GRAMA EM PLACAS. AF_05/2018</v>
      </c>
      <c r="C14" s="29" t="str">
        <f>PLANILHA!D15</f>
        <v>M²</v>
      </c>
      <c r="D14" s="29">
        <v>1166</v>
      </c>
      <c r="E14" s="56" t="s">
        <v>114</v>
      </c>
      <c r="F14" s="33"/>
      <c r="G14" s="38"/>
      <c r="H14" s="40"/>
      <c r="I14" s="35"/>
      <c r="J14" s="33"/>
      <c r="K14" s="33"/>
    </row>
    <row r="15" spans="1:11" s="36" customFormat="1" ht="32.25" customHeight="1" x14ac:dyDescent="0.2">
      <c r="A15" s="162" t="str">
        <f>PLANILHA!A16</f>
        <v>2.3</v>
      </c>
      <c r="B15" s="208" t="str">
        <f>PLANILHA!C16</f>
        <v>LASTRO DE CONCRETO MAGRO, APLICADO EM PISOS, LAJES SOBRE SOLO OU RADIERS. AF_08/2017</v>
      </c>
      <c r="C15" s="29" t="str">
        <f>PLANILHA!D16</f>
        <v>M³</v>
      </c>
      <c r="D15" s="29">
        <v>6.6</v>
      </c>
      <c r="E15" s="56" t="s">
        <v>225</v>
      </c>
      <c r="F15" s="33"/>
      <c r="G15" s="38"/>
      <c r="H15" s="40"/>
      <c r="I15" s="35"/>
      <c r="J15" s="33"/>
      <c r="K15" s="33"/>
    </row>
    <row r="16" spans="1:11" s="36" customFormat="1" ht="32.25" customHeight="1" x14ac:dyDescent="0.2">
      <c r="A16" s="162" t="str">
        <f>PLANILHA!A17</f>
        <v>2.4</v>
      </c>
      <c r="B16" s="208" t="str">
        <f>PLANILHA!C17</f>
        <v>PISO CIMENTADO, TRAÇO 1:3 (CIMENTO E AREIA), ACABAMENTO LISO, ESPESSURA 4,0 CM, PREPARO MECÂNICO DA ARGAMASSA. AF_09/2020</v>
      </c>
      <c r="C16" s="29" t="str">
        <f>PLANILHA!D17</f>
        <v>M²</v>
      </c>
      <c r="D16" s="29">
        <v>110</v>
      </c>
      <c r="E16" s="56" t="s">
        <v>115</v>
      </c>
      <c r="F16" s="33"/>
      <c r="G16" s="38"/>
      <c r="H16" s="40"/>
      <c r="I16" s="35"/>
      <c r="J16" s="33"/>
      <c r="K16" s="33"/>
    </row>
    <row r="17" spans="1:11" s="36" customFormat="1" ht="51" customHeight="1" x14ac:dyDescent="0.2">
      <c r="A17" s="162" t="str">
        <f>PLANILHA!A18</f>
        <v>2.5</v>
      </c>
      <c r="B17" s="208" t="str">
        <f>PLANILHA!C18</f>
        <v>ASSENTAMENTO DE GUIA (MEIO-FIO) EM TRECHO RETO, CONFECCIONADA EM CONCRETO PRÉ-FABRICADO, DIMENSÕES 100X15X13X30 CM (COMPRIMENTO X BASE INFERIOR X BASE SUPERIOR X ALTURA), PARA VIAS URBANAS (USO VIÁRIO). AF_06/2016</v>
      </c>
      <c r="C17" s="29" t="str">
        <f>PLANILHA!D18</f>
        <v>M</v>
      </c>
      <c r="D17" s="29">
        <v>44</v>
      </c>
      <c r="E17" s="56" t="s">
        <v>116</v>
      </c>
      <c r="F17" s="33"/>
      <c r="G17" s="38"/>
      <c r="H17" s="40"/>
      <c r="I17" s="35"/>
      <c r="J17" s="33"/>
      <c r="K17" s="33"/>
    </row>
    <row r="18" spans="1:11" s="36" customFormat="1" ht="32.25" customHeight="1" x14ac:dyDescent="0.2">
      <c r="A18" s="162" t="str">
        <f>PLANILHA!A19</f>
        <v>2.6</v>
      </c>
      <c r="B18" s="208" t="str">
        <f>PLANILHA!C19</f>
        <v>PINTURA DE PISO COM TINTA ACRÍLICA, APLICAÇÃO MANUAL, 2 DEMÃOS, INCLUSO FUNDO PREPARADOR. AF_05/2021</v>
      </c>
      <c r="C18" s="29" t="str">
        <f>PLANILHA!D19</f>
        <v>M²</v>
      </c>
      <c r="D18" s="29">
        <v>110</v>
      </c>
      <c r="E18" s="56" t="s">
        <v>115</v>
      </c>
      <c r="F18" s="33"/>
      <c r="G18" s="38"/>
      <c r="H18" s="40"/>
      <c r="I18" s="35"/>
      <c r="J18" s="33"/>
      <c r="K18" s="33"/>
    </row>
    <row r="19" spans="1:11" s="36" customFormat="1" ht="32.25" customHeight="1" x14ac:dyDescent="0.2">
      <c r="A19" s="162" t="str">
        <f>PLANILHA!A20</f>
        <v>2.7</v>
      </c>
      <c r="B19" s="208" t="str">
        <f>PLANILHA!C20</f>
        <v>PINTURA DE DEMARCAÇÃO DE QUADRA POLIESPORTIVA COM TINTA EPÓXI, E = 5 CM, APLICAÇÃO MANUAL. AF_05/2021</v>
      </c>
      <c r="C19" s="29" t="str">
        <f>PLANILHA!D20</f>
        <v>M</v>
      </c>
      <c r="D19" s="29">
        <v>42</v>
      </c>
      <c r="E19" s="56" t="s">
        <v>117</v>
      </c>
      <c r="F19" s="33"/>
      <c r="G19" s="38"/>
      <c r="H19" s="40"/>
      <c r="I19" s="35"/>
      <c r="J19" s="33"/>
      <c r="K19" s="33"/>
    </row>
    <row r="20" spans="1:11" s="36" customFormat="1" ht="36" x14ac:dyDescent="0.2">
      <c r="A20" s="351" t="str">
        <f>PLANILHA!A21</f>
        <v>2.8</v>
      </c>
      <c r="B20" s="208" t="str">
        <f>PLANILHA!C21</f>
        <v>PINTURA DE DEMARCAÇÃO DE QUADRA POLIESPORTIVA COM TINTA ACRÍLICA, E =5 CM, APLICAÇÃO MANUAL. AF_05/2021</v>
      </c>
      <c r="C20" s="29" t="str">
        <f>PLANILHA!D21</f>
        <v>M</v>
      </c>
      <c r="D20" s="29">
        <v>218.5</v>
      </c>
      <c r="E20" s="56" t="s">
        <v>439</v>
      </c>
      <c r="F20" s="33"/>
      <c r="G20" s="38"/>
      <c r="H20" s="40"/>
      <c r="I20" s="35"/>
      <c r="J20" s="33"/>
      <c r="K20" s="33"/>
    </row>
    <row r="21" spans="1:11" s="36" customFormat="1" ht="39" customHeight="1" x14ac:dyDescent="0.2">
      <c r="A21" s="351" t="str">
        <f>PLANILHA!A22</f>
        <v>2.9</v>
      </c>
      <c r="B21" s="208" t="str">
        <f>PLANILHA!C22</f>
        <v>EXECUÇÃO DE PASSEIO (CALÇADA) OU PISO DE CONCRETO COM CONCRETO MOLDADO IN LOCO, FEITO EM OBRA, ACABAMENTO CONVENCIONAL, ESPESSURA 6 CM, ARMADO. AF_07/2016</v>
      </c>
      <c r="C21" s="29" t="str">
        <f>PLANILHA!D22</f>
        <v>M²</v>
      </c>
      <c r="D21" s="29">
        <v>9.125</v>
      </c>
      <c r="E21" s="56" t="s">
        <v>440</v>
      </c>
      <c r="F21" s="33"/>
      <c r="G21" s="38"/>
      <c r="H21" s="40"/>
      <c r="I21" s="35"/>
      <c r="J21" s="33"/>
      <c r="K21" s="33"/>
    </row>
    <row r="22" spans="1:11" s="36" customFormat="1" ht="15" customHeight="1" x14ac:dyDescent="0.2">
      <c r="A22" s="154"/>
      <c r="B22" s="224"/>
      <c r="C22" s="29"/>
      <c r="D22" s="29"/>
      <c r="E22" s="44"/>
      <c r="F22" s="33"/>
      <c r="G22" s="34"/>
      <c r="H22" s="33"/>
      <c r="I22" s="35"/>
      <c r="J22" s="33"/>
      <c r="K22" s="33"/>
    </row>
    <row r="23" spans="1:11" s="36" customFormat="1" ht="12" customHeight="1" x14ac:dyDescent="0.2">
      <c r="A23" s="154">
        <f>PLANILHA!A24</f>
        <v>3</v>
      </c>
      <c r="B23" s="223" t="str">
        <f>PLANILHA!C24</f>
        <v>DRENAGEM</v>
      </c>
      <c r="C23" s="29"/>
      <c r="D23" s="29"/>
      <c r="E23" s="44"/>
      <c r="F23" s="33"/>
      <c r="G23" s="34"/>
      <c r="H23" s="33"/>
      <c r="I23" s="35"/>
      <c r="J23" s="33"/>
      <c r="K23" s="33"/>
    </row>
    <row r="24" spans="1:11" s="36" customFormat="1" ht="26.25" customHeight="1" x14ac:dyDescent="0.2">
      <c r="A24" s="162" t="str">
        <f>PLANILHA!A25</f>
        <v>3.1</v>
      </c>
      <c r="B24" s="206" t="str">
        <f>PLANILHA!C25</f>
        <v>ESCAVAÇÃO MANUAL DE VALA COM PROFUNDIDADE MENOR OU IGUAL A 1,30 M. AF_02/2021</v>
      </c>
      <c r="C24" s="29" t="str">
        <f>PLANILHA!D25</f>
        <v>M³</v>
      </c>
      <c r="D24" s="29">
        <v>62.65</v>
      </c>
      <c r="E24" s="56" t="s">
        <v>318</v>
      </c>
      <c r="F24" s="33"/>
      <c r="G24" s="34"/>
      <c r="H24" s="33"/>
      <c r="I24" s="35"/>
      <c r="J24" s="33"/>
      <c r="K24" s="33"/>
    </row>
    <row r="25" spans="1:11" s="36" customFormat="1" ht="34.5" customHeight="1" x14ac:dyDescent="0.2">
      <c r="A25" s="162" t="str">
        <f>PLANILHA!A26</f>
        <v>3.2</v>
      </c>
      <c r="B25" s="206" t="str">
        <f>PLANILHA!C26</f>
        <v>EXECUCAO DE DRENO COM MANTA GEOTEXTIL 200 G/M2</v>
      </c>
      <c r="C25" s="29" t="str">
        <f>PLANILHA!D26</f>
        <v>M²</v>
      </c>
      <c r="D25" s="53">
        <v>624.55999999999995</v>
      </c>
      <c r="E25" s="297" t="s">
        <v>319</v>
      </c>
      <c r="F25" s="33"/>
      <c r="G25" s="38"/>
      <c r="H25" s="41"/>
      <c r="I25" s="39"/>
      <c r="J25" s="33"/>
      <c r="K25" s="33"/>
    </row>
    <row r="26" spans="1:11" s="36" customFormat="1" ht="12" customHeight="1" x14ac:dyDescent="0.2">
      <c r="A26" s="162" t="str">
        <f>PLANILHA!A27</f>
        <v>3.3</v>
      </c>
      <c r="B26" s="206" t="str">
        <f>PLANILHA!C27</f>
        <v>Dreno em PEAD perfurado diâm. = 100 mm, inclusive transporte do tubo, em Vias Urbanas</v>
      </c>
      <c r="C26" s="29" t="str">
        <f>PLANILHA!D27</f>
        <v>M</v>
      </c>
      <c r="D26" s="53">
        <v>391.6</v>
      </c>
      <c r="E26" s="297" t="s">
        <v>320</v>
      </c>
      <c r="F26" s="33"/>
      <c r="G26" s="38"/>
      <c r="H26" s="43"/>
      <c r="I26" s="35"/>
      <c r="J26" s="33"/>
      <c r="K26" s="33"/>
    </row>
    <row r="27" spans="1:11" s="36" customFormat="1" ht="24" customHeight="1" x14ac:dyDescent="0.2">
      <c r="A27" s="162" t="str">
        <f>PLANILHA!A28</f>
        <v>3.4</v>
      </c>
      <c r="B27" s="206" t="str">
        <f>PLANILHA!C28</f>
        <v>Fornecimento e espalhamento de brita 1 ou 2</v>
      </c>
      <c r="C27" s="29" t="str">
        <f>PLANILHA!D28</f>
        <v>M³</v>
      </c>
      <c r="D27" s="29">
        <v>62.65</v>
      </c>
      <c r="E27" s="56" t="s">
        <v>318</v>
      </c>
      <c r="F27" s="33"/>
      <c r="G27" s="38"/>
      <c r="H27" s="43"/>
      <c r="I27" s="35"/>
      <c r="J27" s="33"/>
      <c r="K27" s="33"/>
    </row>
    <row r="28" spans="1:11" s="36" customFormat="1" ht="24" customHeight="1" x14ac:dyDescent="0.2">
      <c r="A28" s="282" t="str">
        <f>PLANILHA!A29</f>
        <v>3.5</v>
      </c>
      <c r="B28" s="206" t="str">
        <f>PLANILHA!C29</f>
        <v>Fornecimento e espalhamento de areia com trator esteira</v>
      </c>
      <c r="C28" s="29" t="s">
        <v>25</v>
      </c>
      <c r="D28" s="29">
        <v>110.31</v>
      </c>
      <c r="E28" s="56" t="s">
        <v>424</v>
      </c>
      <c r="F28" s="33"/>
      <c r="G28" s="38"/>
      <c r="H28" s="43"/>
      <c r="I28" s="35"/>
      <c r="J28" s="33"/>
      <c r="K28" s="33"/>
    </row>
    <row r="29" spans="1:11" s="36" customFormat="1" ht="24" customHeight="1" x14ac:dyDescent="0.2">
      <c r="A29" s="282" t="str">
        <f>PLANILHA!A30</f>
        <v>3.6</v>
      </c>
      <c r="B29" s="206" t="str">
        <f>PLANILHA!C30</f>
        <v>Fornecimento e espalhamento de terra vegetal com trator esteira</v>
      </c>
      <c r="C29" s="29" t="s">
        <v>25</v>
      </c>
      <c r="D29" s="29">
        <v>110.31</v>
      </c>
      <c r="E29" s="56" t="s">
        <v>424</v>
      </c>
      <c r="F29" s="33"/>
      <c r="G29" s="38"/>
      <c r="H29" s="43"/>
      <c r="I29" s="35"/>
      <c r="J29" s="33"/>
      <c r="K29" s="33"/>
    </row>
    <row r="30" spans="1:11" s="36" customFormat="1" ht="36" customHeight="1" x14ac:dyDescent="0.2">
      <c r="A30" s="162" t="str">
        <f>PLANILHA!A31</f>
        <v>3.7</v>
      </c>
      <c r="B30" s="206" t="str">
        <f>PLANILHA!C31</f>
        <v>CAIXA ENTERRADA HIDRÁULICA RETANGULAR EM ALVENARIA COM TIJOLOS CERÂMICOS MACIÇOS, DIMENSÕES INTERNAS: 0,6X0,6X0,6 M PARA REDE DE DRENAGEM. AF_12/2020</v>
      </c>
      <c r="C30" s="29" t="str">
        <f>PLANILHA!D31</f>
        <v>UND.</v>
      </c>
      <c r="D30" s="29">
        <v>2</v>
      </c>
      <c r="E30" s="56" t="s">
        <v>118</v>
      </c>
      <c r="F30" s="33"/>
      <c r="G30" s="38"/>
      <c r="H30" s="43"/>
      <c r="I30" s="35"/>
      <c r="J30" s="33"/>
      <c r="K30" s="33"/>
    </row>
    <row r="31" spans="1:11" s="36" customFormat="1" x14ac:dyDescent="0.2">
      <c r="A31" s="162"/>
      <c r="B31" s="206"/>
      <c r="C31" s="29"/>
      <c r="D31" s="29"/>
      <c r="E31" s="56"/>
      <c r="F31" s="33"/>
      <c r="G31" s="38"/>
      <c r="H31" s="43"/>
      <c r="I31" s="35"/>
      <c r="J31" s="33"/>
      <c r="K31" s="33"/>
    </row>
    <row r="32" spans="1:11" s="36" customFormat="1" ht="12" customHeight="1" x14ac:dyDescent="0.2">
      <c r="A32" s="154">
        <f>PLANILHA!A33</f>
        <v>4</v>
      </c>
      <c r="B32" s="210" t="str">
        <f>PLANILHA!C33</f>
        <v>FECHAMENTO LATERAL</v>
      </c>
      <c r="C32" s="29"/>
      <c r="D32" s="29"/>
      <c r="E32" s="56"/>
      <c r="F32" s="33"/>
      <c r="G32" s="38"/>
      <c r="H32" s="43"/>
      <c r="I32" s="35"/>
      <c r="J32" s="33"/>
      <c r="K32" s="33"/>
    </row>
    <row r="33" spans="1:11" s="36" customFormat="1" ht="30.75" customHeight="1" x14ac:dyDescent="0.2">
      <c r="A33" s="162" t="str">
        <f>PLANILHA!A34</f>
        <v>4.1</v>
      </c>
      <c r="B33" s="206" t="str">
        <f>PLANILHA!C34</f>
        <v>ESCAVAÇÃO MANUAL DE VALA COM PROFUNDIDADE MENOR OU IGUAL A 1,30 M. AF_02/2021</v>
      </c>
      <c r="C33" s="29" t="str">
        <f>PLANILHA!D34</f>
        <v>M³</v>
      </c>
      <c r="D33" s="29">
        <v>19.899999999999999</v>
      </c>
      <c r="E33" s="56" t="s">
        <v>119</v>
      </c>
      <c r="F33" s="33"/>
      <c r="G33" s="38"/>
      <c r="H33" s="43"/>
      <c r="I33" s="35"/>
      <c r="J33" s="33"/>
      <c r="K33" s="33"/>
    </row>
    <row r="34" spans="1:11" s="36" customFormat="1" ht="36" customHeight="1" x14ac:dyDescent="0.2">
      <c r="A34" s="162" t="str">
        <f>PLANILHA!A35</f>
        <v>4.2</v>
      </c>
      <c r="B34" s="206" t="str">
        <f>PLANILHA!C35</f>
        <v>TUBO DE PVC PARA REDE COLETORA DE ESGOTO DE PAREDE MACIÇA, DN 200 MM</v>
      </c>
      <c r="C34" s="29" t="str">
        <f>PLANILHA!D35</f>
        <v>M</v>
      </c>
      <c r="D34" s="29">
        <v>75.400000000000006</v>
      </c>
      <c r="E34" s="56" t="s">
        <v>120</v>
      </c>
      <c r="F34" s="33"/>
      <c r="G34" s="38"/>
      <c r="H34" s="43"/>
      <c r="I34" s="35"/>
      <c r="J34" s="33"/>
      <c r="K34" s="33"/>
    </row>
    <row r="35" spans="1:11" s="36" customFormat="1" ht="36" customHeight="1" x14ac:dyDescent="0.2">
      <c r="A35" s="162" t="str">
        <f>PLANILHA!A36</f>
        <v>4.3</v>
      </c>
      <c r="B35" s="206" t="str">
        <f>PLANILHA!C36</f>
        <v>CONCRETO FCK = 15MPA, TRAÇO 1:3,4:3,5 (EM MASSA SECA DE CIMENTO/ AREIA MÉDIA/ BRITA 1) - PREPARO MECÂNICO COM BETONEIRA 400 L. AF_05/2021</v>
      </c>
      <c r="C35" s="29" t="str">
        <f>PLANILHA!D36</f>
        <v>M³</v>
      </c>
      <c r="D35" s="29">
        <v>1.28</v>
      </c>
      <c r="E35" s="56" t="s">
        <v>121</v>
      </c>
      <c r="F35" s="33"/>
      <c r="G35" s="38"/>
      <c r="H35" s="43"/>
      <c r="I35" s="35"/>
      <c r="J35" s="33"/>
      <c r="K35" s="33"/>
    </row>
    <row r="36" spans="1:11" s="36" customFormat="1" ht="36" customHeight="1" x14ac:dyDescent="0.2">
      <c r="A36" s="162" t="str">
        <f>PLANILHA!A37</f>
        <v>4.4</v>
      </c>
      <c r="B36" s="206" t="str">
        <f>PLANILHA!C37</f>
        <v>ALVENARIA DE BLOCOS DE CONCRETO ESTRUTURAL 14X19X39 CM, (ESPESSURA 14CM) FBK = 14,0 MPA, PARA PAREDES COM ÁREA LÍQUIDA MENOR QUE 6M², SEM VÃOS, UTILIZANDO COLHER DE PEDREIRO. AF_12/2014</v>
      </c>
      <c r="C36" s="29" t="str">
        <f>PLANILHA!D37</f>
        <v>M²</v>
      </c>
      <c r="D36" s="29">
        <v>116.8</v>
      </c>
      <c r="E36" s="56" t="s">
        <v>122</v>
      </c>
      <c r="F36" s="33"/>
      <c r="G36" s="38"/>
      <c r="H36" s="43"/>
      <c r="I36" s="35"/>
      <c r="J36" s="33"/>
      <c r="K36" s="33"/>
    </row>
    <row r="37" spans="1:11" s="36" customFormat="1" ht="36" customHeight="1" x14ac:dyDescent="0.2">
      <c r="A37" s="162" t="str">
        <f>PLANILHA!A38</f>
        <v>4.5</v>
      </c>
      <c r="B37" s="206" t="str">
        <f>PLANILHA!C38</f>
        <v>CHAPISCO APLICADO EM ALVENARIA (SEM PRESENÇA DE VÃOS) E ESTRUTURAS DE CONCRETO DE FACHADA, COM COLHER DE PEDREIRO. ARGAMASSA TRAÇO 1:3 COM PREPARO MANUAL. AF_06/2014</v>
      </c>
      <c r="C37" s="29" t="str">
        <f>PLANILHA!D38</f>
        <v>M²</v>
      </c>
      <c r="D37" s="29">
        <v>58</v>
      </c>
      <c r="E37" s="56" t="s">
        <v>123</v>
      </c>
      <c r="F37" s="33"/>
      <c r="G37" s="38"/>
      <c r="H37" s="43"/>
      <c r="I37" s="35"/>
      <c r="J37" s="33"/>
      <c r="K37" s="33"/>
    </row>
    <row r="38" spans="1:11" s="36" customFormat="1" ht="36" customHeight="1" x14ac:dyDescent="0.2">
      <c r="A38" s="162" t="str">
        <f>PLANILHA!A39</f>
        <v>4.6</v>
      </c>
      <c r="B38" s="206" t="str">
        <f>PLANILHA!C39</f>
        <v>EMBOÇO OU MASSA ÚNICA EM ARGAMASSA TRAÇO 1:2:8, PREPARO MANUAL, APLICADA MANUALMENTE EM PANOS CEGOS DE FACHADA (SEM PRESENÇA DE VÃOS), ESPESSURA DE 25 MM. AF_06/201</v>
      </c>
      <c r="C38" s="29" t="str">
        <f>PLANILHA!D39</f>
        <v>M²</v>
      </c>
      <c r="D38" s="29">
        <v>58</v>
      </c>
      <c r="E38" s="56" t="s">
        <v>123</v>
      </c>
      <c r="F38" s="33"/>
      <c r="G38" s="38"/>
      <c r="H38" s="43"/>
      <c r="I38" s="35"/>
      <c r="J38" s="33"/>
      <c r="K38" s="33"/>
    </row>
    <row r="39" spans="1:11" s="36" customFormat="1" ht="36" customHeight="1" x14ac:dyDescent="0.2">
      <c r="A39" s="162" t="str">
        <f>PLANILHA!A40</f>
        <v>4.7</v>
      </c>
      <c r="B39" s="206" t="str">
        <f>PLANILHA!C40</f>
        <v>APLICAÇÃO MANUAL DE PINTURA COM TINTA LÁTEX ACRÍLICA EM PAREDES, DUAS DEMÃOS. AF_06/2014</v>
      </c>
      <c r="C39" s="29" t="str">
        <f>PLANILHA!D40</f>
        <v>M²</v>
      </c>
      <c r="D39" s="29">
        <v>58</v>
      </c>
      <c r="E39" s="56" t="s">
        <v>123</v>
      </c>
      <c r="F39" s="33"/>
      <c r="G39" s="38"/>
      <c r="H39" s="43"/>
      <c r="I39" s="35"/>
      <c r="J39" s="33"/>
      <c r="K39" s="33"/>
    </row>
    <row r="40" spans="1:11" s="36" customFormat="1" ht="48" x14ac:dyDescent="0.2">
      <c r="A40" s="162" t="str">
        <f>PLANILHA!A41</f>
        <v>4.8</v>
      </c>
      <c r="B40" s="206" t="str">
        <f>PLANILHA!C41</f>
        <v>ALAMBRADO PARA QUADRA POLIESPORTIVA, ESTRUTURADO POR TUBOS DE ACO GALVANIZADO, (MONTANTES COM DIAMETRO 2", TRAVESSAS E ESCORAS COM DIÂMETRO 1 ¼), COM TELA DE ARAME GALVANIZADO, FIO 12 BWG E MALHA QUADRADA 5X5CM (EXCETO MURETA). AF_03/2021</v>
      </c>
      <c r="C40" s="29" t="str">
        <f>PLANILHA!D41</f>
        <v>M²</v>
      </c>
      <c r="D40" s="29">
        <v>730</v>
      </c>
      <c r="E40" s="56" t="s">
        <v>124</v>
      </c>
      <c r="F40" s="33"/>
      <c r="G40" s="38"/>
      <c r="H40" s="43"/>
      <c r="I40" s="35"/>
      <c r="J40" s="33"/>
      <c r="K40" s="33"/>
    </row>
    <row r="41" spans="1:11" s="36" customFormat="1" x14ac:dyDescent="0.2">
      <c r="A41" s="162"/>
      <c r="B41" s="206"/>
      <c r="C41" s="29"/>
      <c r="D41" s="29"/>
      <c r="E41" s="56"/>
      <c r="F41" s="33"/>
      <c r="G41" s="38"/>
      <c r="H41" s="43"/>
      <c r="I41" s="35"/>
      <c r="J41" s="33"/>
      <c r="K41" s="33"/>
    </row>
    <row r="42" spans="1:11" s="36" customFormat="1" ht="12" customHeight="1" x14ac:dyDescent="0.2">
      <c r="A42" s="154">
        <f>PLANILHA!A43</f>
        <v>5</v>
      </c>
      <c r="B42" s="210" t="str">
        <f>PLANILHA!C43</f>
        <v>INTALAÇÕES ELÉTRICAS</v>
      </c>
      <c r="C42" s="29"/>
      <c r="D42" s="29"/>
      <c r="E42" s="56"/>
      <c r="F42" s="33"/>
      <c r="G42" s="38"/>
      <c r="H42" s="43"/>
      <c r="I42" s="35"/>
      <c r="J42" s="33"/>
      <c r="K42" s="33"/>
    </row>
    <row r="43" spans="1:11" s="36" customFormat="1" ht="36" customHeight="1" x14ac:dyDescent="0.2">
      <c r="A43" s="162" t="str">
        <f>PLANILHA!A44</f>
        <v>5.1</v>
      </c>
      <c r="B43" s="206" t="str">
        <f>PLANILHA!C44</f>
        <v>ASSENTAMENTO DE POSTE DE CONCRETO COM COMPRIMENTO NOMINAL DE 10 M, CARGA NOMINAL DE 600 DAN, ENGASTAMENTO BASE CONCRETADA COM 1 M DE CONCRETO E 0,6 M DE SOLO . AF_11/2019</v>
      </c>
      <c r="C43" s="29" t="str">
        <f>PLANILHA!D44</f>
        <v>UND.</v>
      </c>
      <c r="D43" s="141">
        <v>6</v>
      </c>
      <c r="E43" s="56" t="s">
        <v>125</v>
      </c>
      <c r="F43" s="33"/>
      <c r="G43" s="38"/>
      <c r="H43" s="43"/>
      <c r="I43" s="35"/>
      <c r="J43" s="33"/>
      <c r="K43" s="33"/>
    </row>
    <row r="44" spans="1:11" s="36" customFormat="1" ht="36" customHeight="1" x14ac:dyDescent="0.2">
      <c r="A44" s="180" t="str">
        <f>PLANILHA!A45</f>
        <v>5.2</v>
      </c>
      <c r="B44" s="206" t="str">
        <f>PLANILHA!C45</f>
        <v>LUMINÁRIA DE LED PARA ILUMINAÇÃO PÚBLICA, DE 98 W ATÉ 137 W - FORNECIMENTO E INSTALAÇÃO. AF_08/2020</v>
      </c>
      <c r="C44" s="29" t="str">
        <f>PLANILHA!D45</f>
        <v>UND.</v>
      </c>
      <c r="D44" s="193">
        <v>18</v>
      </c>
      <c r="E44" s="56" t="s">
        <v>453</v>
      </c>
      <c r="F44" s="33"/>
      <c r="G44" s="38"/>
      <c r="H44" s="43"/>
      <c r="I44" s="35"/>
      <c r="J44" s="33"/>
      <c r="K44" s="33"/>
    </row>
    <row r="45" spans="1:11" s="36" customFormat="1" ht="36" customHeight="1" x14ac:dyDescent="0.2">
      <c r="A45" s="162" t="str">
        <f>PLANILHA!A46</f>
        <v>5.3</v>
      </c>
      <c r="B45" s="206" t="str">
        <f>PLANILHA!C46</f>
        <v>Caixa de passagem de alvenaria de blocos de concreto 9x19x39cm, dimensões de 30x30x50cm, com revestimento interno em chapisco e reboco, tampa de concreto esp.5cm e lastro de brita 5 cm</v>
      </c>
      <c r="C45" s="29" t="str">
        <f>PLANILHA!D46</f>
        <v>UND.</v>
      </c>
      <c r="D45" s="143">
        <v>9</v>
      </c>
      <c r="E45" s="56" t="s">
        <v>451</v>
      </c>
      <c r="F45" s="33"/>
      <c r="G45" s="38"/>
      <c r="H45" s="43"/>
      <c r="I45" s="35"/>
      <c r="J45" s="33"/>
      <c r="K45" s="33"/>
    </row>
    <row r="46" spans="1:11" s="36" customFormat="1" ht="36" customHeight="1" x14ac:dyDescent="0.2">
      <c r="A46" s="298" t="str">
        <f>PLANILHA!A47</f>
        <v>5.4</v>
      </c>
      <c r="B46" s="206" t="str">
        <f>PLANILHA!C47</f>
        <v>CABO DE COBRE FLEXÍVEL ISOLADO, 4 MM², ANTI-CHAMA 450/750 V, PARA CIRCUITOS TERMINAIS - FORNECIMENTO E INSTALAÇÃO. AF_12/2015</v>
      </c>
      <c r="C46" s="29" t="str">
        <f>PLANILHA!D47</f>
        <v>M</v>
      </c>
      <c r="D46" s="144">
        <v>90</v>
      </c>
      <c r="E46" s="56" t="s">
        <v>450</v>
      </c>
      <c r="F46" s="33"/>
      <c r="G46" s="38"/>
      <c r="H46" s="43"/>
      <c r="I46" s="35"/>
      <c r="J46" s="33"/>
      <c r="K46" s="33"/>
    </row>
    <row r="47" spans="1:11" s="36" customFormat="1" ht="36" customHeight="1" x14ac:dyDescent="0.2">
      <c r="A47" s="351" t="str">
        <f>PLANILHA!A48</f>
        <v>5.5</v>
      </c>
      <c r="B47" s="206" t="str">
        <f>PLANILHA!C48</f>
        <v>CABO DE COBRE FLEXÍVEL ISOLADO, 2,5 MM², ANTI-CHAMA 450/750 V, PARA CIRCUITOS TERMINAIS - FORNECIMENTO E INSTALAÇÃO. AF_12/2015</v>
      </c>
      <c r="C47" s="29" t="str">
        <f>PLANILHA!D48</f>
        <v>M</v>
      </c>
      <c r="D47" s="144">
        <v>588</v>
      </c>
      <c r="E47" s="56" t="s">
        <v>449</v>
      </c>
      <c r="F47" s="33"/>
      <c r="G47" s="38"/>
      <c r="H47" s="43"/>
      <c r="I47" s="35"/>
      <c r="J47" s="33"/>
      <c r="K47" s="33"/>
    </row>
    <row r="48" spans="1:11" s="36" customFormat="1" ht="36" customHeight="1" x14ac:dyDescent="0.2">
      <c r="A48" s="351" t="str">
        <f>PLANILHA!A49</f>
        <v>5.6</v>
      </c>
      <c r="B48" s="206" t="str">
        <f>PLANILHA!C49</f>
        <v>ELETRODUTO FLEXÍVEL CORRUGADO, PVC, DN 32 MM (1"), PARA CIRCUITOS TERMINAIS, INSTALADO EM PAREDE - FORNECIMENTO E INSTALAÇÃO. AF_12/2015</v>
      </c>
      <c r="C48" s="29" t="str">
        <f>PLANILHA!D49</f>
        <v>M</v>
      </c>
      <c r="D48" s="144">
        <v>155</v>
      </c>
      <c r="E48" s="56" t="s">
        <v>434</v>
      </c>
      <c r="F48" s="33"/>
      <c r="G48" s="38"/>
      <c r="H48" s="43"/>
      <c r="I48" s="35"/>
      <c r="J48" s="33"/>
      <c r="K48" s="33"/>
    </row>
    <row r="49" spans="1:11" s="36" customFormat="1" ht="36" customHeight="1" x14ac:dyDescent="0.2">
      <c r="A49" s="298" t="str">
        <f>PLANILHA!A50</f>
        <v>5.7</v>
      </c>
      <c r="B49" s="206" t="str">
        <f>PLANILHA!C50</f>
        <v>QUADRO DE DISTRIBUIÇÃO DE ENERGIA EM PVC, DE EMBUTIR, SEM BARRAMENTO, PARA 6 DISJUNTORES - FORNECIMENTO E INSTALAÇÃO. AF_10/2020</v>
      </c>
      <c r="C49" s="29" t="str">
        <f>PLANILHA!D50</f>
        <v>UND.</v>
      </c>
      <c r="D49" s="143">
        <v>1</v>
      </c>
      <c r="E49" s="56" t="s">
        <v>126</v>
      </c>
      <c r="F49" s="33"/>
      <c r="G49" s="38"/>
      <c r="H49" s="43"/>
      <c r="I49" s="35"/>
      <c r="J49" s="33"/>
      <c r="K49" s="33"/>
    </row>
    <row r="50" spans="1:11" s="36" customFormat="1" ht="36" customHeight="1" x14ac:dyDescent="0.2">
      <c r="A50" s="298" t="str">
        <f>PLANILHA!A51</f>
        <v>5.8</v>
      </c>
      <c r="B50" s="206" t="str">
        <f>PLANILHA!C51</f>
        <v>DISJUNTOR MONOPOLAR TIPO DIN, CORRENTE NOMINAL DE 32A - FORNECIMENTO E INSTALAÇÃO. AF_10/2020</v>
      </c>
      <c r="C50" s="29" t="str">
        <f>PLANILHA!D51</f>
        <v>UND.</v>
      </c>
      <c r="D50" s="145">
        <v>1</v>
      </c>
      <c r="E50" s="56" t="s">
        <v>324</v>
      </c>
      <c r="F50" s="33"/>
      <c r="G50" s="38"/>
      <c r="H50" s="43"/>
      <c r="I50" s="35"/>
      <c r="J50" s="33"/>
      <c r="K50" s="33"/>
    </row>
    <row r="51" spans="1:11" s="36" customFormat="1" ht="36" customHeight="1" x14ac:dyDescent="0.2">
      <c r="A51" s="298" t="str">
        <f>PLANILHA!A52</f>
        <v>5.9</v>
      </c>
      <c r="B51" s="206" t="str">
        <f>PLANILHA!C52</f>
        <v>DISJUNTOR MONOPOLAR TIPO DIN, CORRENTE NOMINAL DE 25A - FORNECIMENTO E INSTALAÇÃO. AF_10/2020</v>
      </c>
      <c r="C51" s="29" t="str">
        <f>PLANILHA!D52</f>
        <v>UND.</v>
      </c>
      <c r="D51" s="142">
        <v>1</v>
      </c>
      <c r="E51" s="56" t="s">
        <v>126</v>
      </c>
      <c r="F51" s="33"/>
      <c r="G51" s="38"/>
      <c r="H51" s="43"/>
      <c r="I51" s="35"/>
      <c r="J51" s="33"/>
      <c r="K51" s="33"/>
    </row>
    <row r="52" spans="1:11" s="36" customFormat="1" ht="36" customHeight="1" x14ac:dyDescent="0.2">
      <c r="A52" s="298" t="str">
        <f>PLANILHA!A53</f>
        <v>5.10</v>
      </c>
      <c r="B52" s="206" t="s">
        <v>416</v>
      </c>
      <c r="C52" s="29" t="str">
        <f>PLANILHA!D53</f>
        <v>UND.</v>
      </c>
      <c r="D52" s="142">
        <v>1</v>
      </c>
      <c r="E52" s="56" t="s">
        <v>326</v>
      </c>
      <c r="F52" s="33"/>
      <c r="G52" s="38"/>
      <c r="H52" s="43"/>
      <c r="I52" s="35"/>
      <c r="J52" s="33"/>
      <c r="K52" s="33"/>
    </row>
    <row r="53" spans="1:11" s="36" customFormat="1" ht="36" customHeight="1" x14ac:dyDescent="0.2">
      <c r="A53" s="298" t="str">
        <f>PLANILHA!A54</f>
        <v>5.11</v>
      </c>
      <c r="B53" s="206" t="str">
        <f>PLANILHA!C54</f>
        <v>RELÉ FOTOELÉTRICO PARA COMANDO DE ILUMINAÇÃO EXTERNA 1000 W - FORNECIMENTO E INSTALAÇÃO. AF_08/2020</v>
      </c>
      <c r="C53" s="29" t="str">
        <f>PLANILHA!D54</f>
        <v>UND.</v>
      </c>
      <c r="D53" s="142">
        <v>1</v>
      </c>
      <c r="E53" s="56" t="s">
        <v>126</v>
      </c>
      <c r="F53" s="33"/>
      <c r="G53" s="38"/>
      <c r="H53" s="43"/>
      <c r="I53" s="35"/>
      <c r="J53" s="33"/>
      <c r="K53" s="33"/>
    </row>
    <row r="54" spans="1:11" s="36" customFormat="1" ht="36" customHeight="1" x14ac:dyDescent="0.2">
      <c r="A54" s="351" t="str">
        <f>PLANILHA!A55</f>
        <v>5.12</v>
      </c>
      <c r="B54" s="206" t="str">
        <f>PLANILHA!C55</f>
        <v>ENTRADA DE ENERGIA ELÉTRICA, AÉREA, BIFÁSICA, COM CAIXA DE SOBREPOR, CABO DE 25 MM2 E DISJUNTOR DIN 50A (NÃO INCLUSO O POSTE DE CONCRETO). AF_07/2020_P</v>
      </c>
      <c r="C54" s="29" t="str">
        <f>PLANILHA!D55</f>
        <v>UND.</v>
      </c>
      <c r="D54" s="142">
        <v>1</v>
      </c>
      <c r="E54" s="56" t="s">
        <v>126</v>
      </c>
      <c r="F54" s="33"/>
      <c r="G54" s="38"/>
      <c r="H54" s="43"/>
      <c r="I54" s="35"/>
      <c r="J54" s="33"/>
      <c r="K54" s="33"/>
    </row>
    <row r="55" spans="1:11" s="36" customFormat="1" x14ac:dyDescent="0.2">
      <c r="A55" s="225"/>
      <c r="B55" s="206"/>
      <c r="C55" s="29"/>
      <c r="D55" s="29"/>
      <c r="E55" s="56"/>
      <c r="F55" s="33"/>
      <c r="G55" s="38"/>
      <c r="H55" s="43"/>
      <c r="I55" s="35"/>
      <c r="J55" s="33"/>
      <c r="K55" s="33"/>
    </row>
    <row r="56" spans="1:11" s="36" customFormat="1" x14ac:dyDescent="0.2">
      <c r="A56" s="202">
        <f>PLANILHA!A57</f>
        <v>6</v>
      </c>
      <c r="B56" s="210" t="str">
        <f>PLANILHA!C57</f>
        <v>INTALAÇÕES SPDA</v>
      </c>
      <c r="C56" s="29"/>
      <c r="D56" s="29"/>
      <c r="E56" s="56"/>
      <c r="F56" s="33"/>
      <c r="G56" s="38"/>
      <c r="H56" s="43"/>
      <c r="I56" s="35"/>
      <c r="J56" s="33"/>
      <c r="K56" s="33"/>
    </row>
    <row r="57" spans="1:11" s="36" customFormat="1" ht="24" x14ac:dyDescent="0.2">
      <c r="A57" s="225" t="str">
        <f>PLANILHA!A58</f>
        <v>6.1</v>
      </c>
      <c r="B57" s="206" t="str">
        <f>PLANILHA!C58</f>
        <v>HASTE DE ATERRAMENTO 5/8 PARA SPDA - FORNECIMENTO E INSTALAÇÃO. AF_12/2017</v>
      </c>
      <c r="C57" s="29" t="str">
        <f>PLANILHA!D58</f>
        <v>UND.</v>
      </c>
      <c r="D57" s="29">
        <v>18</v>
      </c>
      <c r="E57" s="56" t="s">
        <v>452</v>
      </c>
      <c r="F57" s="33"/>
      <c r="G57" s="38"/>
      <c r="H57" s="43"/>
      <c r="I57" s="35"/>
      <c r="J57" s="33"/>
      <c r="K57" s="33"/>
    </row>
    <row r="58" spans="1:11" s="36" customFormat="1" ht="24" x14ac:dyDescent="0.2">
      <c r="A58" s="225" t="str">
        <f>PLANILHA!A59</f>
        <v>6.2</v>
      </c>
      <c r="B58" s="206" t="str">
        <f>PLANILHA!C59</f>
        <v>Barra chata em alumínio 7/8"x1/8" (70mm²), com furos diâmetro 7 mm ref. TEL-771, marca de referência Termotécnica ou equivalente</v>
      </c>
      <c r="C58" s="29" t="str">
        <f>PLANILHA!D59</f>
        <v>M</v>
      </c>
      <c r="D58" s="29">
        <v>36</v>
      </c>
      <c r="E58" s="56" t="s">
        <v>300</v>
      </c>
      <c r="F58" s="33"/>
      <c r="G58" s="38"/>
      <c r="H58" s="43"/>
      <c r="I58" s="35"/>
      <c r="J58" s="33"/>
      <c r="K58" s="33"/>
    </row>
    <row r="59" spans="1:11" s="36" customFormat="1" ht="24" x14ac:dyDescent="0.2">
      <c r="A59" s="225" t="str">
        <f>PLANILHA!A60</f>
        <v>6.3</v>
      </c>
      <c r="B59" s="206" t="str">
        <f>PLANILHA!C60</f>
        <v>Tampa reforçada em ferro fundido com escotilha TEL 536, inclusive assentamento, marca de referência Termotécnica ou equivalente</v>
      </c>
      <c r="C59" s="29" t="str">
        <f>PLANILHA!D60</f>
        <v>UND.</v>
      </c>
      <c r="D59" s="29">
        <v>12</v>
      </c>
      <c r="E59" s="56" t="s">
        <v>299</v>
      </c>
      <c r="F59" s="33"/>
      <c r="G59" s="38"/>
      <c r="H59" s="43"/>
      <c r="I59" s="35"/>
      <c r="J59" s="33"/>
      <c r="K59" s="33"/>
    </row>
    <row r="60" spans="1:11" s="36" customFormat="1" ht="24" x14ac:dyDescent="0.2">
      <c r="A60" s="225" t="str">
        <f>PLANILHA!A61</f>
        <v>6.4</v>
      </c>
      <c r="B60" s="206" t="str">
        <f>PLANILHA!C61</f>
        <v>CORDOALHA DE COBRE NU 35 MM², NÃO ENTERRADA, COM ISOLADOR - FORNECIMENTO E INSTALAÇÃO. AF_12/2017</v>
      </c>
      <c r="C60" s="29" t="str">
        <f>PLANILHA!D61</f>
        <v>M</v>
      </c>
      <c r="D60" s="29">
        <v>65</v>
      </c>
      <c r="E60" s="56" t="s">
        <v>301</v>
      </c>
      <c r="F60" s="33"/>
      <c r="G60" s="38"/>
      <c r="H60" s="43"/>
      <c r="I60" s="35"/>
      <c r="J60" s="33"/>
      <c r="K60" s="33"/>
    </row>
    <row r="61" spans="1:11" s="36" customFormat="1" ht="24" x14ac:dyDescent="0.2">
      <c r="A61" s="225" t="str">
        <f>PLANILHA!A62</f>
        <v>6.5</v>
      </c>
      <c r="B61" s="206" t="str">
        <f>PLANILHA!C62</f>
        <v>CORDOALHA DE COBRE NU 50 MM², NÃO ENTERRADA, COM ISOLADOR - FORNECIMENTO E INSTALAÇÃO. AF_12/2017</v>
      </c>
      <c r="C61" s="29" t="str">
        <f>PLANILHA!D62</f>
        <v>M</v>
      </c>
      <c r="D61" s="29">
        <v>178.5</v>
      </c>
      <c r="E61" s="56" t="s">
        <v>302</v>
      </c>
      <c r="F61" s="33"/>
      <c r="G61" s="38"/>
      <c r="H61" s="43"/>
      <c r="I61" s="35"/>
      <c r="J61" s="33"/>
      <c r="K61" s="33"/>
    </row>
    <row r="62" spans="1:11" s="36" customFormat="1" ht="36" x14ac:dyDescent="0.2">
      <c r="A62" s="225" t="str">
        <f>PLANILHA!A63</f>
        <v>6.6</v>
      </c>
      <c r="B62" s="206" t="str">
        <f>PLANILHA!C63</f>
        <v>Presilha de latão ref. 744, inclusive parafuso fenda DN 4,2x32mm e bucha nylon DN 6mm e vedação dos furos com poliuretano ref. 5905, marca de ref. Termotécnica ou equivalente</v>
      </c>
      <c r="C62" s="29" t="str">
        <f>PLANILHA!D63</f>
        <v>UND.</v>
      </c>
      <c r="D62" s="29">
        <v>30</v>
      </c>
      <c r="E62" s="56" t="s">
        <v>303</v>
      </c>
      <c r="F62" s="33"/>
      <c r="G62" s="38"/>
      <c r="H62" s="43"/>
      <c r="I62" s="35"/>
      <c r="J62" s="33"/>
      <c r="K62" s="33"/>
    </row>
    <row r="63" spans="1:11" s="36" customFormat="1" ht="36" x14ac:dyDescent="0.2">
      <c r="A63" s="225" t="str">
        <f>PLANILHA!A64</f>
        <v>6.7</v>
      </c>
      <c r="B63" s="206" t="str">
        <f>PLANILHA!C64</f>
        <v>Terminal aéreo em latão (captor), com conector e fixação horizontal 5/16"x250mm, ref. TEL-024, inclusive vedação dos furos com poliuretano ref. TEL 5905, marca de ref. Termotécnica ou equivalente</v>
      </c>
      <c r="C63" s="29" t="str">
        <f>PLANILHA!D64</f>
        <v>UND.</v>
      </c>
      <c r="D63" s="29">
        <v>30</v>
      </c>
      <c r="E63" s="56" t="s">
        <v>303</v>
      </c>
      <c r="F63" s="33"/>
      <c r="G63" s="38"/>
      <c r="H63" s="43"/>
      <c r="I63" s="35"/>
      <c r="J63" s="33"/>
      <c r="K63" s="33"/>
    </row>
    <row r="64" spans="1:11" s="36" customFormat="1" ht="24" x14ac:dyDescent="0.2">
      <c r="A64" s="225" t="str">
        <f>PLANILHA!A65</f>
        <v>6.8</v>
      </c>
      <c r="B64" s="206" t="str">
        <f>PLANILHA!C65</f>
        <v>Conector de medição em latão com 2 parafusos para cabos de 16 a 50 mm2, ref. TEL-562, Termotécnica ou equivalente</v>
      </c>
      <c r="C64" s="29" t="str">
        <f>PLANILHA!D65</f>
        <v>UND.</v>
      </c>
      <c r="D64" s="29">
        <v>28</v>
      </c>
      <c r="E64" s="56" t="s">
        <v>304</v>
      </c>
      <c r="F64" s="33"/>
      <c r="G64" s="38"/>
      <c r="H64" s="43"/>
      <c r="I64" s="35"/>
      <c r="J64" s="33"/>
      <c r="K64" s="33"/>
    </row>
    <row r="65" spans="1:11" s="36" customFormat="1" ht="24" x14ac:dyDescent="0.2">
      <c r="A65" s="295" t="str">
        <f>PLANILHA!A66</f>
        <v>6.9</v>
      </c>
      <c r="B65" s="206" t="str">
        <f>PLANILHA!C66</f>
        <v>CAIXA DE INSPEÇÃO PARA ATERRAMENTO, CIRCULAR, EM POLIETILENO, DIÂMETRO INTERNO = 0,3 M. AF_12/2020</v>
      </c>
      <c r="C65" s="29" t="s">
        <v>54</v>
      </c>
      <c r="D65" s="29">
        <v>12</v>
      </c>
      <c r="E65" s="56" t="s">
        <v>457</v>
      </c>
      <c r="F65" s="33"/>
      <c r="G65" s="38"/>
      <c r="H65" s="43"/>
      <c r="I65" s="35"/>
      <c r="J65" s="33"/>
      <c r="K65" s="33"/>
    </row>
    <row r="66" spans="1:11" s="36" customFormat="1" x14ac:dyDescent="0.2">
      <c r="A66" s="351"/>
      <c r="B66" s="206"/>
      <c r="C66" s="29"/>
      <c r="D66" s="29"/>
      <c r="E66" s="56"/>
      <c r="F66" s="33"/>
      <c r="G66" s="38"/>
      <c r="H66" s="43"/>
      <c r="I66" s="35"/>
      <c r="J66" s="33"/>
      <c r="K66" s="33"/>
    </row>
    <row r="67" spans="1:11" s="36" customFormat="1" ht="12" customHeight="1" x14ac:dyDescent="0.2">
      <c r="A67" s="154">
        <f>PLANILHA!A68</f>
        <v>7</v>
      </c>
      <c r="B67" s="223" t="str">
        <f>PLANILHA!C68</f>
        <v>EQUIPAMENTOS</v>
      </c>
      <c r="C67" s="29"/>
      <c r="D67" s="29"/>
      <c r="E67" s="56"/>
      <c r="F67" s="33"/>
      <c r="G67" s="38"/>
      <c r="H67" s="43"/>
      <c r="I67" s="35"/>
      <c r="J67" s="33"/>
      <c r="K67" s="33"/>
    </row>
    <row r="68" spans="1:11" s="36" customFormat="1" ht="36" customHeight="1" x14ac:dyDescent="0.2">
      <c r="A68" s="162" t="str">
        <f>PLANILHA!A69</f>
        <v>7.1</v>
      </c>
      <c r="B68" s="206" t="str">
        <f>PLANILHA!C69</f>
        <v>Trave para futebol de salão de tubo de ferro galvanizado 3", com recuo, removível</v>
      </c>
      <c r="C68" s="29" t="str">
        <f>PLANILHA!D69</f>
        <v>UND.</v>
      </c>
      <c r="D68" s="29">
        <v>2</v>
      </c>
      <c r="E68" s="56" t="s">
        <v>118</v>
      </c>
      <c r="F68" s="33"/>
      <c r="G68" s="38"/>
      <c r="H68" s="43"/>
      <c r="I68" s="35"/>
      <c r="J68" s="33"/>
      <c r="K68" s="33"/>
    </row>
    <row r="69" spans="1:11" s="36" customFormat="1" ht="12" customHeight="1" x14ac:dyDescent="0.2">
      <c r="A69" s="162" t="str">
        <f>PLANILHA!A70</f>
        <v>7.2</v>
      </c>
      <c r="B69" s="206" t="str">
        <f>PLANILHA!C70</f>
        <v>Rede para futebol de salão</v>
      </c>
      <c r="C69" s="29" t="str">
        <f>PLANILHA!D70</f>
        <v>UND.</v>
      </c>
      <c r="D69" s="29">
        <v>2</v>
      </c>
      <c r="E69" s="56" t="s">
        <v>118</v>
      </c>
      <c r="F69" s="33"/>
      <c r="G69" s="38"/>
      <c r="H69" s="43"/>
      <c r="I69" s="35"/>
      <c r="J69" s="33"/>
      <c r="K69" s="33"/>
    </row>
    <row r="70" spans="1:11" s="36" customFormat="1" x14ac:dyDescent="0.2">
      <c r="A70" s="162"/>
      <c r="B70" s="206"/>
      <c r="C70" s="29"/>
      <c r="D70" s="29"/>
      <c r="E70" s="56"/>
      <c r="F70" s="33"/>
      <c r="G70" s="38"/>
      <c r="H70" s="43"/>
      <c r="I70" s="35"/>
      <c r="J70" s="33"/>
      <c r="K70" s="33"/>
    </row>
    <row r="71" spans="1:11" s="36" customFormat="1" ht="12" customHeight="1" x14ac:dyDescent="0.2">
      <c r="A71" s="154">
        <f>PLANILHA!A72</f>
        <v>8</v>
      </c>
      <c r="B71" s="210" t="str">
        <f>PLANILHA!C72</f>
        <v xml:space="preserve">ADMINISTRAÇÃO LOCAL </v>
      </c>
      <c r="C71" s="29"/>
      <c r="D71" s="29"/>
      <c r="E71" s="56"/>
      <c r="F71" s="33"/>
      <c r="G71" s="38"/>
      <c r="H71" s="43"/>
      <c r="I71" s="35"/>
      <c r="J71" s="33"/>
      <c r="K71" s="33"/>
    </row>
    <row r="72" spans="1:11" s="36" customFormat="1" ht="12" customHeight="1" x14ac:dyDescent="0.2">
      <c r="A72" s="162" t="str">
        <f>PLANILHA!A73</f>
        <v>8.1</v>
      </c>
      <c r="B72" s="206" t="str">
        <f>PLANILHA!C73</f>
        <v>Administração do canteiro de obras</v>
      </c>
      <c r="C72" s="30" t="s">
        <v>97</v>
      </c>
      <c r="D72" s="29">
        <v>1</v>
      </c>
      <c r="E72" s="56" t="s">
        <v>126</v>
      </c>
      <c r="F72" s="33"/>
      <c r="G72" s="38"/>
      <c r="H72" s="43"/>
      <c r="I72" s="35"/>
      <c r="J72" s="33"/>
      <c r="K72" s="33"/>
    </row>
    <row r="73" spans="1:11" ht="12.75" customHeight="1" x14ac:dyDescent="0.2">
      <c r="A73" s="3"/>
      <c r="B73" s="31"/>
      <c r="C73" s="4"/>
      <c r="D73" s="7"/>
      <c r="E73" s="7"/>
      <c r="F73" s="2"/>
      <c r="G73" s="5"/>
      <c r="H73" s="2"/>
      <c r="I73" s="13"/>
    </row>
    <row r="74" spans="1:11" ht="12.75" customHeight="1" x14ac:dyDescent="0.2">
      <c r="A74" s="442" t="str">
        <f>PLANILHA!A78</f>
        <v>Vargem Alta / ES,17 DE AGOSTO DE 2021.</v>
      </c>
      <c r="B74" s="442"/>
      <c r="C74" s="4"/>
      <c r="D74" s="7"/>
      <c r="E74" s="7"/>
      <c r="F74" s="2"/>
      <c r="G74" s="5"/>
      <c r="H74" s="2"/>
      <c r="I74" s="13"/>
    </row>
    <row r="75" spans="1:11" ht="12.75" customHeight="1" x14ac:dyDescent="0.2">
      <c r="A75" s="3"/>
      <c r="B75" s="209"/>
      <c r="C75" s="4"/>
      <c r="D75" s="7"/>
      <c r="E75" s="7"/>
      <c r="F75" s="2"/>
      <c r="G75" s="5"/>
      <c r="H75" s="2"/>
      <c r="I75" s="13"/>
    </row>
    <row r="76" spans="1:11" ht="12.75" customHeight="1" x14ac:dyDescent="0.2">
      <c r="A76" s="3"/>
      <c r="B76" s="158"/>
      <c r="C76" s="4"/>
      <c r="D76" s="7"/>
      <c r="E76" s="7"/>
      <c r="F76" s="2"/>
      <c r="G76" s="5"/>
      <c r="H76" s="2"/>
      <c r="I76" s="13"/>
    </row>
    <row r="77" spans="1:11" ht="12.75" customHeight="1" x14ac:dyDescent="0.2">
      <c r="A77" s="3"/>
      <c r="B77" s="200"/>
      <c r="C77" s="338"/>
      <c r="D77" s="152"/>
      <c r="E77" s="7"/>
      <c r="F77" s="2"/>
      <c r="G77" s="5"/>
      <c r="H77" s="2"/>
      <c r="I77" s="13"/>
    </row>
    <row r="78" spans="1:11" ht="12.75" customHeight="1" x14ac:dyDescent="0.2">
      <c r="A78" s="3"/>
      <c r="B78" s="200" t="s">
        <v>101</v>
      </c>
      <c r="C78" s="338"/>
      <c r="D78" s="152"/>
      <c r="E78" s="338"/>
      <c r="F78" s="37"/>
      <c r="G78" s="37"/>
      <c r="H78" s="37"/>
      <c r="I78" s="13"/>
    </row>
    <row r="79" spans="1:11" ht="12.75" customHeight="1" x14ac:dyDescent="0.2">
      <c r="A79" s="3"/>
      <c r="B79" s="200" t="s">
        <v>103</v>
      </c>
      <c r="C79" s="200"/>
      <c r="D79" s="7"/>
      <c r="E79" s="152"/>
      <c r="F79" s="37"/>
      <c r="G79" s="37"/>
      <c r="H79" s="37"/>
      <c r="I79" s="13"/>
    </row>
    <row r="80" spans="1:11" ht="12.75" customHeight="1" x14ac:dyDescent="0.2">
      <c r="A80" s="3"/>
      <c r="B80" s="200"/>
      <c r="C80" s="5"/>
      <c r="D80" s="7"/>
      <c r="E80" s="7"/>
      <c r="F80" s="2"/>
      <c r="G80" s="5"/>
      <c r="H80" s="2"/>
      <c r="I80" s="13"/>
    </row>
    <row r="81" spans="1:9" ht="12.75" customHeight="1" x14ac:dyDescent="0.2">
      <c r="A81" s="3"/>
      <c r="B81" s="209"/>
      <c r="C81" s="5"/>
      <c r="D81" s="7"/>
      <c r="E81" s="7"/>
      <c r="F81" s="2"/>
      <c r="G81" s="5"/>
      <c r="H81" s="2"/>
      <c r="I81" s="13"/>
    </row>
    <row r="82" spans="1:9" ht="12.75" customHeight="1" x14ac:dyDescent="0.2">
      <c r="A82" s="3"/>
      <c r="B82" s="209"/>
      <c r="C82" s="5"/>
      <c r="D82" s="7"/>
      <c r="E82" s="7"/>
      <c r="F82" s="2"/>
      <c r="G82" s="5"/>
      <c r="H82" s="2"/>
      <c r="I82" s="13"/>
    </row>
    <row r="83" spans="1:9" ht="12.75" customHeight="1" x14ac:dyDescent="0.2">
      <c r="A83" s="3"/>
      <c r="B83" s="209"/>
      <c r="C83" s="5"/>
      <c r="D83" s="7"/>
      <c r="E83" s="7"/>
      <c r="F83" s="2"/>
      <c r="G83" s="5"/>
      <c r="H83" s="2"/>
      <c r="I83" s="13"/>
    </row>
    <row r="84" spans="1:9" ht="12.75" customHeight="1" x14ac:dyDescent="0.2">
      <c r="A84" s="3"/>
      <c r="B84" s="209"/>
      <c r="C84" s="5"/>
      <c r="D84" s="7"/>
      <c r="E84" s="7"/>
      <c r="F84" s="2"/>
      <c r="G84" s="5"/>
      <c r="H84" s="2"/>
      <c r="I84" s="13"/>
    </row>
    <row r="85" spans="1:9" ht="12.75" customHeight="1" x14ac:dyDescent="0.2">
      <c r="A85" s="3"/>
      <c r="B85" s="209"/>
      <c r="C85" s="5"/>
      <c r="D85" s="7"/>
      <c r="E85" s="7"/>
      <c r="F85" s="2"/>
      <c r="G85" s="5"/>
      <c r="H85" s="2"/>
      <c r="I85" s="13"/>
    </row>
    <row r="86" spans="1:9" ht="12.75" customHeight="1" x14ac:dyDescent="0.2">
      <c r="A86" s="3"/>
      <c r="B86" s="209"/>
      <c r="C86" s="5"/>
      <c r="D86" s="7"/>
      <c r="E86" s="7"/>
      <c r="F86" s="2"/>
      <c r="G86" s="5"/>
      <c r="H86" s="2"/>
      <c r="I86" s="13"/>
    </row>
    <row r="87" spans="1:9" ht="12.75" customHeight="1" x14ac:dyDescent="0.2">
      <c r="A87" s="3"/>
      <c r="B87" s="212"/>
      <c r="C87" s="5"/>
      <c r="D87" s="7"/>
      <c r="E87" s="7"/>
      <c r="F87" s="2"/>
      <c r="G87" s="5"/>
      <c r="H87" s="2"/>
      <c r="I87" s="13"/>
    </row>
    <row r="88" spans="1:9" ht="12.75" customHeight="1" x14ac:dyDescent="0.2">
      <c r="A88" s="3"/>
      <c r="B88" s="203"/>
      <c r="C88" s="5"/>
      <c r="D88" s="7"/>
      <c r="E88" s="7"/>
      <c r="F88" s="2"/>
      <c r="G88" s="5"/>
      <c r="H88" s="2"/>
      <c r="I88" s="13"/>
    </row>
    <row r="89" spans="1:9" ht="12.75" customHeight="1" x14ac:dyDescent="0.2">
      <c r="A89" s="3"/>
      <c r="B89" s="203"/>
      <c r="C89" s="5"/>
      <c r="D89" s="7"/>
      <c r="E89" s="7"/>
      <c r="F89" s="2"/>
      <c r="G89" s="5"/>
      <c r="H89" s="2"/>
      <c r="I89" s="13"/>
    </row>
    <row r="90" spans="1:9" ht="12.75" customHeight="1" x14ac:dyDescent="0.2">
      <c r="A90" s="3"/>
      <c r="B90" s="211"/>
      <c r="C90" s="5"/>
      <c r="D90" s="7"/>
      <c r="E90" s="7"/>
      <c r="F90" s="2"/>
      <c r="G90" s="5"/>
      <c r="H90" s="2"/>
      <c r="I90" s="13"/>
    </row>
    <row r="91" spans="1:9" ht="12.75" customHeight="1" x14ac:dyDescent="0.2">
      <c r="A91" s="3"/>
      <c r="B91" s="443"/>
      <c r="C91" s="5"/>
      <c r="D91" s="7"/>
      <c r="E91" s="7"/>
      <c r="F91" s="2"/>
      <c r="G91" s="5"/>
      <c r="H91" s="2"/>
      <c r="I91" s="13"/>
    </row>
    <row r="92" spans="1:9" ht="12.75" customHeight="1" x14ac:dyDescent="0.2">
      <c r="A92" s="3"/>
      <c r="B92" s="443"/>
      <c r="C92" s="5"/>
      <c r="D92" s="7"/>
      <c r="E92" s="7"/>
      <c r="F92" s="2"/>
      <c r="G92" s="5"/>
      <c r="H92" s="2"/>
      <c r="I92" s="13"/>
    </row>
    <row r="93" spans="1:9" ht="12.75" customHeight="1" x14ac:dyDescent="0.2">
      <c r="A93" s="3"/>
      <c r="B93" s="443"/>
      <c r="C93" s="5"/>
      <c r="D93" s="7"/>
      <c r="E93" s="7"/>
      <c r="F93" s="2"/>
      <c r="G93" s="2"/>
      <c r="H93" s="2"/>
      <c r="I93" s="2"/>
    </row>
    <row r="94" spans="1:9" ht="12.75" customHeight="1" x14ac:dyDescent="0.2">
      <c r="A94" s="3"/>
      <c r="B94" s="443"/>
      <c r="C94" s="5"/>
      <c r="D94" s="7"/>
      <c r="E94" s="7"/>
      <c r="F94" s="2"/>
      <c r="G94" s="2"/>
      <c r="H94" s="2"/>
      <c r="I94" s="2"/>
    </row>
    <row r="95" spans="1:9" ht="12.75" customHeight="1" x14ac:dyDescent="0.2">
      <c r="A95" s="3"/>
      <c r="B95" s="444"/>
      <c r="C95" s="5"/>
      <c r="D95" s="7"/>
      <c r="E95" s="7"/>
      <c r="F95" s="2"/>
      <c r="G95" s="2"/>
      <c r="H95" s="2"/>
      <c r="I95" s="2"/>
    </row>
    <row r="96" spans="1:9" ht="12.75" customHeight="1" x14ac:dyDescent="0.2">
      <c r="A96" s="3"/>
      <c r="B96" s="438"/>
      <c r="C96" s="5"/>
      <c r="D96" s="7"/>
      <c r="E96" s="7"/>
      <c r="F96" s="2"/>
      <c r="G96" s="2"/>
      <c r="H96" s="2"/>
      <c r="I96" s="2"/>
    </row>
    <row r="97" spans="1:9" ht="12.75" customHeight="1" x14ac:dyDescent="0.2">
      <c r="A97" s="3"/>
      <c r="B97" s="438"/>
      <c r="C97" s="5"/>
      <c r="D97" s="7"/>
      <c r="E97" s="7"/>
      <c r="F97" s="2"/>
      <c r="G97" s="2"/>
      <c r="H97" s="2"/>
      <c r="I97" s="2"/>
    </row>
    <row r="98" spans="1:9" ht="12.75" customHeight="1" x14ac:dyDescent="0.2">
      <c r="A98" s="3"/>
      <c r="B98" s="216"/>
      <c r="C98" s="5"/>
      <c r="D98" s="7"/>
      <c r="E98" s="7"/>
      <c r="F98" s="2"/>
      <c r="G98" s="2"/>
      <c r="H98" s="2"/>
      <c r="I98" s="2"/>
    </row>
    <row r="99" spans="1:9" ht="12.75" customHeight="1" x14ac:dyDescent="0.2">
      <c r="A99" s="3"/>
      <c r="B99" s="214"/>
      <c r="C99" s="5"/>
      <c r="D99" s="7"/>
      <c r="E99" s="7"/>
      <c r="F99" s="2"/>
      <c r="G99" s="2"/>
      <c r="H99" s="2"/>
      <c r="I99" s="2"/>
    </row>
    <row r="100" spans="1:9" ht="12.75" customHeight="1" x14ac:dyDescent="0.2">
      <c r="A100" s="3"/>
      <c r="B100" s="213"/>
      <c r="C100" s="5"/>
      <c r="D100" s="7"/>
      <c r="E100" s="7"/>
      <c r="F100" s="2"/>
      <c r="G100" s="2"/>
      <c r="H100" s="2"/>
      <c r="I100" s="2"/>
    </row>
    <row r="101" spans="1:9" ht="12.75" customHeight="1" x14ac:dyDescent="0.2">
      <c r="A101" s="14"/>
      <c r="B101" s="203"/>
      <c r="C101" s="5"/>
      <c r="D101" s="7"/>
      <c r="E101" s="7"/>
      <c r="F101" s="2"/>
      <c r="G101" s="2"/>
      <c r="H101" s="2"/>
      <c r="I101" s="2"/>
    </row>
    <row r="102" spans="1:9" ht="12.75" customHeight="1" x14ac:dyDescent="0.2">
      <c r="A102" s="3"/>
      <c r="B102" s="439"/>
      <c r="C102" s="5"/>
      <c r="D102" s="7"/>
      <c r="E102" s="7"/>
      <c r="F102" s="2"/>
      <c r="G102" s="2"/>
      <c r="H102" s="2"/>
      <c r="I102" s="2"/>
    </row>
    <row r="103" spans="1:9" ht="12.75" customHeight="1" x14ac:dyDescent="0.2">
      <c r="A103" s="3"/>
      <c r="B103" s="439"/>
      <c r="C103" s="5"/>
      <c r="D103" s="5"/>
      <c r="E103" s="7"/>
      <c r="F103" s="2"/>
      <c r="G103" s="2"/>
      <c r="H103" s="2"/>
      <c r="I103" s="2"/>
    </row>
    <row r="104" spans="1:9" ht="12.75" customHeight="1" x14ac:dyDescent="0.2">
      <c r="A104" s="3"/>
      <c r="B104" s="214"/>
      <c r="C104" s="5"/>
      <c r="D104" s="5"/>
      <c r="E104" s="7"/>
      <c r="F104" s="2"/>
      <c r="G104" s="2"/>
      <c r="H104" s="2"/>
      <c r="I104" s="2"/>
    </row>
    <row r="105" spans="1:9" ht="12.75" customHeight="1" x14ac:dyDescent="0.2">
      <c r="A105" s="3"/>
      <c r="B105" s="213"/>
      <c r="C105" s="15"/>
      <c r="D105" s="5"/>
      <c r="E105" s="7"/>
      <c r="F105" s="2"/>
      <c r="G105" s="2"/>
      <c r="H105" s="2"/>
      <c r="I105" s="2"/>
    </row>
    <row r="106" spans="1:9" ht="12.75" customHeight="1" x14ac:dyDescent="0.2">
      <c r="A106" s="14"/>
      <c r="B106" s="203"/>
      <c r="C106" s="15"/>
      <c r="D106" s="5"/>
      <c r="E106" s="7"/>
      <c r="F106" s="2"/>
      <c r="G106" s="2"/>
      <c r="H106" s="2"/>
      <c r="I106" s="2"/>
    </row>
    <row r="107" spans="1:9" ht="12.75" customHeight="1" x14ac:dyDescent="0.2">
      <c r="A107" s="3"/>
      <c r="B107" s="203"/>
      <c r="C107" s="15"/>
      <c r="D107" s="5"/>
      <c r="E107" s="7"/>
      <c r="F107" s="2"/>
      <c r="G107" s="2"/>
      <c r="H107" s="2"/>
      <c r="I107" s="2"/>
    </row>
    <row r="108" spans="1:9" ht="12.75" customHeight="1" x14ac:dyDescent="0.2">
      <c r="A108" s="3"/>
      <c r="B108" s="203"/>
      <c r="C108" s="5"/>
      <c r="D108" s="5"/>
      <c r="E108" s="7"/>
      <c r="F108" s="2"/>
      <c r="G108" s="2"/>
      <c r="H108" s="2"/>
      <c r="I108" s="2"/>
    </row>
    <row r="109" spans="1:9" ht="12.75" customHeight="1" x14ac:dyDescent="0.2">
      <c r="A109" s="3"/>
      <c r="B109" s="214"/>
      <c r="C109" s="5"/>
      <c r="D109" s="5"/>
      <c r="E109" s="7"/>
      <c r="F109" s="2"/>
      <c r="G109" s="2"/>
      <c r="H109" s="2"/>
      <c r="I109" s="2"/>
    </row>
    <row r="110" spans="1:9" ht="12.75" customHeight="1" x14ac:dyDescent="0.2">
      <c r="A110" s="3"/>
      <c r="B110" s="215"/>
      <c r="C110" s="5"/>
      <c r="D110" s="5"/>
      <c r="E110" s="7"/>
      <c r="F110" s="2"/>
      <c r="G110" s="2"/>
      <c r="H110" s="2"/>
      <c r="I110" s="2"/>
    </row>
    <row r="111" spans="1:9" ht="12.75" customHeight="1" x14ac:dyDescent="0.2">
      <c r="A111" s="3"/>
      <c r="B111" s="159"/>
      <c r="C111" s="5"/>
      <c r="D111" s="5"/>
      <c r="E111" s="7"/>
      <c r="F111" s="2"/>
      <c r="G111" s="2"/>
      <c r="H111" s="2"/>
      <c r="I111" s="2"/>
    </row>
    <row r="112" spans="1:9" ht="12.75" customHeight="1" x14ac:dyDescent="0.2">
      <c r="A112" s="3"/>
      <c r="B112" s="159"/>
      <c r="C112" s="5"/>
      <c r="D112" s="5"/>
      <c r="E112" s="7"/>
      <c r="F112" s="2"/>
      <c r="G112" s="2"/>
      <c r="H112" s="2"/>
      <c r="I112" s="2"/>
    </row>
    <row r="113" spans="1:9" ht="12.75" customHeight="1" x14ac:dyDescent="0.2">
      <c r="A113" s="3"/>
      <c r="B113" s="219"/>
      <c r="C113" s="5"/>
      <c r="D113" s="5"/>
      <c r="E113" s="7"/>
      <c r="F113" s="2"/>
      <c r="G113" s="2"/>
      <c r="H113" s="2"/>
      <c r="I113" s="2"/>
    </row>
    <row r="114" spans="1:9" ht="12.75" customHeight="1" x14ac:dyDescent="0.2">
      <c r="A114" s="3"/>
      <c r="B114" s="213"/>
      <c r="C114" s="5"/>
      <c r="D114" s="5"/>
      <c r="E114" s="7"/>
      <c r="F114" s="2"/>
      <c r="G114" s="2"/>
      <c r="H114" s="2"/>
      <c r="I114" s="2"/>
    </row>
    <row r="115" spans="1:9" ht="12.75" customHeight="1" x14ac:dyDescent="0.2">
      <c r="A115" s="14"/>
      <c r="B115" s="203"/>
      <c r="C115" s="5"/>
      <c r="D115" s="5"/>
      <c r="E115" s="7"/>
      <c r="F115" s="2"/>
      <c r="G115" s="2"/>
      <c r="H115" s="2"/>
      <c r="I115" s="2"/>
    </row>
    <row r="116" spans="1:9" ht="12.75" customHeight="1" x14ac:dyDescent="0.2">
      <c r="A116" s="3"/>
      <c r="B116" s="203"/>
      <c r="C116" s="5"/>
      <c r="D116" s="5"/>
      <c r="E116" s="7"/>
      <c r="F116" s="2"/>
      <c r="G116" s="2"/>
      <c r="H116" s="2"/>
      <c r="I116" s="2"/>
    </row>
    <row r="117" spans="1:9" ht="12.75" customHeight="1" x14ac:dyDescent="0.2">
      <c r="A117" s="3"/>
      <c r="B117" s="217"/>
      <c r="C117" s="5"/>
      <c r="D117" s="5"/>
      <c r="E117" s="7"/>
      <c r="F117" s="2"/>
      <c r="G117" s="2"/>
      <c r="H117" s="2"/>
      <c r="I117" s="2"/>
    </row>
    <row r="118" spans="1:9" ht="12.75" customHeight="1" x14ac:dyDescent="0.2">
      <c r="A118" s="3"/>
      <c r="B118" s="218"/>
      <c r="C118" s="5"/>
      <c r="D118" s="5"/>
      <c r="E118" s="7"/>
      <c r="F118" s="2"/>
      <c r="G118" s="2"/>
      <c r="H118" s="2"/>
      <c r="I118" s="2"/>
    </row>
    <row r="119" spans="1:9" ht="12.75" customHeight="1" x14ac:dyDescent="0.2">
      <c r="A119" s="14"/>
      <c r="B119" s="204"/>
      <c r="C119" s="5"/>
      <c r="D119" s="5"/>
      <c r="E119" s="7"/>
      <c r="F119" s="2"/>
      <c r="G119" s="2"/>
      <c r="H119" s="2"/>
      <c r="I119" s="2"/>
    </row>
    <row r="120" spans="1:9" ht="12.75" customHeight="1" x14ac:dyDescent="0.2">
      <c r="A120" s="3"/>
      <c r="B120" s="204"/>
      <c r="C120" s="5"/>
      <c r="D120" s="5"/>
      <c r="E120" s="7"/>
      <c r="F120" s="2"/>
      <c r="G120" s="2"/>
      <c r="H120" s="2"/>
      <c r="I120" s="2"/>
    </row>
    <row r="121" spans="1:9" ht="12.75" customHeight="1" x14ac:dyDescent="0.2">
      <c r="A121" s="3"/>
      <c r="B121" s="217"/>
      <c r="C121" s="5"/>
      <c r="D121" s="5"/>
      <c r="E121" s="7"/>
      <c r="F121" s="2"/>
      <c r="G121" s="2"/>
      <c r="H121" s="2"/>
      <c r="I121" s="2"/>
    </row>
    <row r="122" spans="1:9" ht="12.75" customHeight="1" x14ac:dyDescent="0.2">
      <c r="A122" s="3"/>
      <c r="B122" s="218"/>
      <c r="C122" s="5"/>
      <c r="D122" s="5"/>
      <c r="E122" s="7"/>
      <c r="F122" s="2"/>
      <c r="G122" s="2"/>
      <c r="H122" s="2"/>
      <c r="I122" s="2"/>
    </row>
    <row r="123" spans="1:9" ht="12.75" customHeight="1" x14ac:dyDescent="0.2">
      <c r="A123" s="14"/>
      <c r="B123" s="437"/>
      <c r="C123" s="5"/>
      <c r="D123" s="5"/>
      <c r="E123" s="7"/>
      <c r="F123" s="2"/>
      <c r="G123" s="2"/>
      <c r="H123" s="2"/>
      <c r="I123" s="2"/>
    </row>
    <row r="124" spans="1:9" ht="12.75" customHeight="1" x14ac:dyDescent="0.2">
      <c r="A124" s="3"/>
      <c r="B124" s="437"/>
      <c r="C124" s="5"/>
      <c r="D124" s="5"/>
      <c r="E124" s="7"/>
      <c r="F124" s="2"/>
      <c r="G124" s="2"/>
      <c r="H124" s="2"/>
      <c r="I124" s="2"/>
    </row>
    <row r="125" spans="1:9" ht="12.75" customHeight="1" x14ac:dyDescent="0.2">
      <c r="A125" s="3"/>
      <c r="B125" s="217"/>
      <c r="C125" s="5"/>
      <c r="D125" s="5"/>
      <c r="E125" s="7"/>
      <c r="F125" s="2"/>
      <c r="G125" s="2"/>
      <c r="H125" s="2"/>
      <c r="I125" s="2"/>
    </row>
    <row r="126" spans="1:9" ht="12.75" customHeight="1" x14ac:dyDescent="0.2">
      <c r="A126" s="3"/>
      <c r="B126" s="221"/>
      <c r="C126" s="5"/>
      <c r="D126" s="5"/>
      <c r="E126" s="7"/>
      <c r="F126" s="2"/>
      <c r="G126" s="2"/>
      <c r="H126" s="2"/>
      <c r="I126" s="2"/>
    </row>
    <row r="127" spans="1:9" ht="12.75" customHeight="1" x14ac:dyDescent="0.2">
      <c r="A127" s="14"/>
      <c r="B127" s="203"/>
      <c r="C127" s="5"/>
      <c r="D127" s="5"/>
      <c r="E127" s="7"/>
      <c r="F127" s="2"/>
      <c r="G127" s="2"/>
      <c r="H127" s="2"/>
      <c r="I127" s="2"/>
    </row>
    <row r="128" spans="1:9" ht="12.75" customHeight="1" x14ac:dyDescent="0.2">
      <c r="A128" s="3"/>
      <c r="B128" s="437"/>
      <c r="C128" s="5"/>
      <c r="D128" s="5"/>
      <c r="E128" s="7"/>
      <c r="F128" s="2"/>
      <c r="G128" s="2"/>
      <c r="H128" s="2"/>
      <c r="I128" s="2"/>
    </row>
    <row r="129" spans="1:9" ht="12.75" customHeight="1" x14ac:dyDescent="0.2">
      <c r="A129" s="3"/>
      <c r="B129" s="437"/>
      <c r="C129" s="5"/>
      <c r="D129" s="5"/>
      <c r="E129" s="7"/>
      <c r="F129" s="2"/>
      <c r="G129" s="2"/>
      <c r="H129" s="2"/>
      <c r="I129" s="2"/>
    </row>
    <row r="130" spans="1:9" ht="12.75" customHeight="1" x14ac:dyDescent="0.2">
      <c r="A130" s="3"/>
      <c r="B130" s="217"/>
      <c r="C130" s="5"/>
      <c r="D130" s="5"/>
      <c r="E130" s="7"/>
      <c r="F130" s="2"/>
      <c r="G130" s="2"/>
      <c r="H130" s="2"/>
      <c r="I130" s="2"/>
    </row>
    <row r="131" spans="1:9" ht="12.75" customHeight="1" x14ac:dyDescent="0.2">
      <c r="A131" s="3"/>
      <c r="B131" s="213"/>
      <c r="C131" s="5"/>
      <c r="D131" s="5"/>
      <c r="E131" s="7"/>
      <c r="F131" s="2"/>
      <c r="G131" s="2"/>
      <c r="H131" s="2"/>
      <c r="I131" s="2"/>
    </row>
    <row r="132" spans="1:9" ht="12.75" customHeight="1" x14ac:dyDescent="0.2">
      <c r="A132" s="14"/>
      <c r="B132" s="220"/>
      <c r="C132" s="5"/>
      <c r="D132" s="5"/>
      <c r="E132" s="7"/>
      <c r="F132" s="2"/>
      <c r="G132" s="2"/>
      <c r="H132" s="2"/>
      <c r="I132" s="2"/>
    </row>
    <row r="133" spans="1:9" ht="12.75" customHeight="1" x14ac:dyDescent="0.2">
      <c r="A133" s="3"/>
      <c r="B133" s="220"/>
      <c r="C133" s="5"/>
      <c r="D133" s="5"/>
      <c r="E133" s="7"/>
      <c r="F133" s="2"/>
      <c r="G133" s="2"/>
      <c r="H133" s="2"/>
      <c r="I133" s="2"/>
    </row>
    <row r="134" spans="1:9" ht="12.75" customHeight="1" x14ac:dyDescent="0.2">
      <c r="A134" s="3"/>
      <c r="B134" s="220"/>
      <c r="C134" s="5"/>
      <c r="D134" s="5"/>
      <c r="E134" s="7"/>
      <c r="F134" s="2"/>
      <c r="G134" s="2"/>
      <c r="H134" s="2"/>
      <c r="I134" s="2"/>
    </row>
    <row r="135" spans="1:9" ht="12.75" customHeight="1" x14ac:dyDescent="0.2">
      <c r="A135" s="3"/>
      <c r="B135" s="220"/>
      <c r="C135" s="5"/>
      <c r="D135" s="5"/>
      <c r="E135" s="7"/>
      <c r="F135" s="2"/>
      <c r="G135" s="2"/>
      <c r="H135" s="2"/>
      <c r="I135" s="2"/>
    </row>
    <row r="136" spans="1:9" ht="12.75" customHeight="1" x14ac:dyDescent="0.2">
      <c r="A136" s="3"/>
      <c r="B136" s="440"/>
      <c r="C136" s="5"/>
      <c r="D136" s="5"/>
      <c r="E136" s="7"/>
      <c r="F136" s="2"/>
      <c r="G136" s="2"/>
      <c r="H136" s="2"/>
      <c r="I136" s="2"/>
    </row>
    <row r="137" spans="1:9" ht="12.75" customHeight="1" x14ac:dyDescent="0.2">
      <c r="A137" s="3"/>
      <c r="B137" s="440"/>
      <c r="C137" s="5"/>
      <c r="D137" s="5"/>
      <c r="E137" s="7"/>
      <c r="F137" s="2"/>
      <c r="G137" s="2"/>
      <c r="H137" s="2"/>
      <c r="I137" s="2"/>
    </row>
    <row r="138" spans="1:9" ht="12.75" customHeight="1" x14ac:dyDescent="0.2">
      <c r="A138" s="3"/>
      <c r="B138" s="217"/>
      <c r="C138" s="5"/>
      <c r="D138" s="5"/>
      <c r="E138" s="7"/>
      <c r="F138" s="2"/>
      <c r="G138" s="2"/>
      <c r="H138" s="2"/>
      <c r="I138" s="2"/>
    </row>
    <row r="139" spans="1:9" ht="12.75" customHeight="1" x14ac:dyDescent="0.2">
      <c r="A139" s="3"/>
      <c r="B139" s="160"/>
      <c r="C139" s="5"/>
      <c r="D139" s="5"/>
      <c r="E139" s="7"/>
      <c r="F139" s="2"/>
      <c r="G139" s="2"/>
      <c r="H139" s="2"/>
      <c r="I139" s="2"/>
    </row>
    <row r="140" spans="1:9" ht="12.75" customHeight="1" x14ac:dyDescent="0.2">
      <c r="A140" s="3"/>
      <c r="B140" s="160"/>
      <c r="C140" s="5"/>
      <c r="D140" s="5"/>
      <c r="E140" s="7"/>
      <c r="F140" s="2"/>
      <c r="G140" s="2"/>
      <c r="H140" s="2"/>
      <c r="I140" s="2"/>
    </row>
    <row r="141" spans="1:9" ht="12.75" customHeight="1" x14ac:dyDescent="0.2">
      <c r="A141" s="3"/>
      <c r="B141" s="221"/>
      <c r="C141" s="5"/>
      <c r="D141" s="5"/>
      <c r="E141" s="7"/>
      <c r="F141" s="2"/>
      <c r="G141" s="2"/>
      <c r="H141" s="2"/>
      <c r="I141" s="2"/>
    </row>
    <row r="142" spans="1:9" ht="12.75" customHeight="1" x14ac:dyDescent="0.2">
      <c r="A142" s="14"/>
      <c r="B142" s="203"/>
      <c r="C142" s="5"/>
      <c r="D142" s="5"/>
      <c r="E142" s="7"/>
      <c r="F142" s="2"/>
      <c r="G142" s="2"/>
      <c r="H142" s="2"/>
      <c r="I142" s="2"/>
    </row>
    <row r="143" spans="1:9" ht="12.75" customHeight="1" x14ac:dyDescent="0.2">
      <c r="A143" s="3"/>
      <c r="B143" s="217"/>
      <c r="C143" s="5"/>
      <c r="D143" s="5"/>
      <c r="E143" s="7"/>
      <c r="F143" s="2"/>
      <c r="G143" s="2"/>
      <c r="H143" s="2"/>
      <c r="I143" s="2"/>
    </row>
    <row r="144" spans="1:9" ht="12.75" customHeight="1" x14ac:dyDescent="0.2">
      <c r="A144" s="3"/>
      <c r="B144" s="213"/>
      <c r="C144" s="5"/>
      <c r="D144" s="5"/>
      <c r="E144" s="7"/>
      <c r="F144" s="2"/>
      <c r="G144" s="2"/>
      <c r="H144" s="2"/>
      <c r="I144" s="2"/>
    </row>
    <row r="145" spans="1:9" ht="12.75" customHeight="1" x14ac:dyDescent="0.2">
      <c r="A145" s="14"/>
      <c r="B145" s="439"/>
      <c r="C145" s="5"/>
      <c r="D145" s="5"/>
      <c r="E145" s="7"/>
      <c r="F145" s="2"/>
      <c r="G145" s="2"/>
      <c r="H145" s="2"/>
      <c r="I145" s="2"/>
    </row>
    <row r="146" spans="1:9" ht="12.75" customHeight="1" x14ac:dyDescent="0.2">
      <c r="A146" s="3"/>
      <c r="B146" s="439"/>
      <c r="C146" s="5"/>
      <c r="D146" s="5"/>
      <c r="E146" s="7"/>
      <c r="F146" s="2"/>
      <c r="G146" s="2"/>
      <c r="H146" s="2"/>
      <c r="I146" s="2"/>
    </row>
    <row r="147" spans="1:9" ht="12.75" customHeight="1" x14ac:dyDescent="0.2">
      <c r="A147" s="3"/>
      <c r="B147" s="203"/>
      <c r="C147" s="5"/>
      <c r="D147" s="5"/>
      <c r="E147" s="7"/>
      <c r="F147" s="2"/>
      <c r="G147" s="2"/>
      <c r="H147" s="2"/>
      <c r="I147" s="2"/>
    </row>
    <row r="148" spans="1:9" ht="12.75" customHeight="1" x14ac:dyDescent="0.2">
      <c r="A148" s="3"/>
      <c r="B148" s="437"/>
      <c r="C148" s="5"/>
      <c r="D148" s="7"/>
      <c r="E148" s="7"/>
      <c r="F148" s="2"/>
      <c r="G148" s="2"/>
      <c r="H148" s="2"/>
      <c r="I148" s="2"/>
    </row>
    <row r="149" spans="1:9" ht="12.75" customHeight="1" x14ac:dyDescent="0.2">
      <c r="A149" s="3"/>
      <c r="B149" s="438"/>
      <c r="C149" s="5"/>
      <c r="D149" s="5"/>
      <c r="E149" s="7"/>
      <c r="F149" s="2"/>
      <c r="G149" s="2"/>
      <c r="H149" s="2"/>
      <c r="I149" s="2"/>
    </row>
    <row r="150" spans="1:9" ht="12.75" customHeight="1" x14ac:dyDescent="0.2">
      <c r="A150" s="3"/>
      <c r="B150" s="217"/>
      <c r="C150" s="5"/>
      <c r="D150" s="5"/>
      <c r="E150" s="7"/>
      <c r="F150" s="2"/>
      <c r="G150" s="2"/>
      <c r="H150" s="2"/>
      <c r="I150" s="2"/>
    </row>
    <row r="151" spans="1:9" ht="12.75" customHeight="1" x14ac:dyDescent="0.2">
      <c r="A151" s="3"/>
      <c r="B151" s="213"/>
      <c r="C151" s="5"/>
      <c r="D151" s="5"/>
      <c r="E151" s="7"/>
      <c r="F151" s="2"/>
      <c r="G151" s="2"/>
      <c r="H151" s="2"/>
      <c r="I151" s="2"/>
    </row>
    <row r="152" spans="1:9" ht="12.75" customHeight="1" x14ac:dyDescent="0.2">
      <c r="A152" s="14"/>
      <c r="B152" s="203"/>
      <c r="C152" s="5"/>
      <c r="D152" s="5"/>
      <c r="E152" s="7"/>
      <c r="F152" s="2"/>
      <c r="G152" s="2"/>
      <c r="H152" s="2"/>
      <c r="I152" s="2"/>
    </row>
    <row r="153" spans="1:9" ht="12.75" customHeight="1" x14ac:dyDescent="0.2">
      <c r="A153" s="3"/>
      <c r="B153" s="203"/>
      <c r="C153" s="5"/>
      <c r="D153" s="5"/>
      <c r="E153" s="7"/>
      <c r="F153" s="2"/>
      <c r="G153" s="2"/>
      <c r="H153" s="2"/>
      <c r="I153" s="2"/>
    </row>
    <row r="154" spans="1:9" ht="12.75" customHeight="1" x14ac:dyDescent="0.2">
      <c r="A154" s="3"/>
      <c r="B154" s="203"/>
      <c r="C154" s="5"/>
      <c r="D154" s="5"/>
      <c r="E154" s="7"/>
      <c r="F154" s="2"/>
      <c r="G154" s="2"/>
      <c r="H154" s="2"/>
      <c r="I154" s="2"/>
    </row>
    <row r="155" spans="1:9" ht="12.75" customHeight="1" x14ac:dyDescent="0.2">
      <c r="A155" s="3"/>
      <c r="B155" s="203"/>
      <c r="C155" s="5"/>
      <c r="D155" s="5"/>
      <c r="E155" s="7"/>
      <c r="F155" s="2"/>
      <c r="G155" s="2"/>
      <c r="H155" s="2"/>
      <c r="I155" s="2"/>
    </row>
    <row r="156" spans="1:9" ht="12.75" customHeight="1" x14ac:dyDescent="0.2">
      <c r="A156" s="3"/>
      <c r="B156" s="203"/>
      <c r="C156" s="5"/>
      <c r="D156" s="5"/>
      <c r="E156" s="7"/>
      <c r="F156" s="2"/>
      <c r="G156" s="2"/>
      <c r="H156" s="2"/>
      <c r="I156" s="2"/>
    </row>
    <row r="157" spans="1:9" ht="12.75" customHeight="1" x14ac:dyDescent="0.2">
      <c r="A157" s="3"/>
      <c r="B157" s="203"/>
      <c r="C157" s="5"/>
      <c r="D157" s="5"/>
      <c r="E157" s="7"/>
      <c r="F157" s="2"/>
      <c r="G157" s="2"/>
      <c r="H157" s="2"/>
      <c r="I157" s="2"/>
    </row>
    <row r="158" spans="1:9" ht="12.75" customHeight="1" x14ac:dyDescent="0.2">
      <c r="A158" s="3"/>
      <c r="B158" s="203"/>
      <c r="C158" s="15"/>
      <c r="D158" s="5"/>
      <c r="E158" s="7"/>
      <c r="F158" s="2"/>
      <c r="G158" s="2"/>
      <c r="H158" s="2"/>
      <c r="I158" s="2"/>
    </row>
    <row r="159" spans="1:9" ht="12.75" customHeight="1" x14ac:dyDescent="0.2">
      <c r="A159" s="3"/>
      <c r="B159" s="437"/>
      <c r="C159" s="5"/>
      <c r="D159" s="5"/>
      <c r="E159" s="7"/>
      <c r="F159" s="2"/>
      <c r="G159" s="2"/>
      <c r="H159" s="2"/>
      <c r="I159" s="2"/>
    </row>
    <row r="160" spans="1:9" ht="12.75" customHeight="1" x14ac:dyDescent="0.2">
      <c r="A160" s="3"/>
      <c r="B160" s="437"/>
      <c r="C160" s="5"/>
      <c r="D160" s="5"/>
      <c r="E160" s="7"/>
      <c r="F160" s="2"/>
      <c r="G160" s="2"/>
      <c r="H160" s="2"/>
      <c r="I160" s="2"/>
    </row>
    <row r="161" spans="1:9" ht="12.75" customHeight="1" x14ac:dyDescent="0.2">
      <c r="A161" s="3"/>
      <c r="B161" s="217"/>
      <c r="C161" s="5"/>
      <c r="D161" s="5"/>
      <c r="E161" s="7"/>
      <c r="F161" s="2"/>
      <c r="G161" s="2"/>
      <c r="H161" s="2"/>
      <c r="I161" s="2"/>
    </row>
    <row r="162" spans="1:9" ht="12.75" customHeight="1" x14ac:dyDescent="0.2">
      <c r="A162" s="3"/>
      <c r="B162" s="213"/>
      <c r="C162" s="5"/>
      <c r="D162" s="5"/>
      <c r="E162" s="7"/>
      <c r="F162" s="2"/>
      <c r="G162" s="16"/>
      <c r="H162" s="2"/>
      <c r="I162" s="2"/>
    </row>
    <row r="163" spans="1:9" ht="12.75" customHeight="1" x14ac:dyDescent="0.2">
      <c r="A163" s="14"/>
      <c r="B163" s="203"/>
      <c r="C163" s="15"/>
      <c r="D163" s="5"/>
      <c r="E163" s="7"/>
      <c r="F163" s="2"/>
      <c r="G163" s="13"/>
      <c r="H163" s="2"/>
      <c r="I163" s="2"/>
    </row>
    <row r="164" spans="1:9" ht="12.75" customHeight="1" x14ac:dyDescent="0.2">
      <c r="A164" s="3"/>
      <c r="B164" s="203"/>
      <c r="C164" s="15"/>
      <c r="D164" s="5"/>
      <c r="E164" s="7"/>
      <c r="F164" s="2"/>
      <c r="G164" s="2"/>
      <c r="H164" s="2"/>
      <c r="I164" s="2"/>
    </row>
    <row r="165" spans="1:9" ht="12.75" customHeight="1" x14ac:dyDescent="0.2">
      <c r="A165" s="3"/>
      <c r="B165" s="203"/>
      <c r="C165" s="15"/>
      <c r="D165" s="5"/>
      <c r="E165" s="7"/>
      <c r="F165" s="2"/>
      <c r="G165" s="2"/>
      <c r="H165" s="2"/>
      <c r="I165" s="2"/>
    </row>
    <row r="166" spans="1:9" ht="12.75" customHeight="1" x14ac:dyDescent="0.2">
      <c r="A166" s="3"/>
      <c r="B166" s="204"/>
      <c r="C166" s="15"/>
      <c r="D166" s="5"/>
      <c r="E166" s="7"/>
      <c r="F166" s="2"/>
      <c r="G166" s="2"/>
      <c r="H166" s="2"/>
      <c r="I166" s="2"/>
    </row>
    <row r="167" spans="1:9" ht="12.75" customHeight="1" x14ac:dyDescent="0.2">
      <c r="A167" s="3"/>
      <c r="B167" s="156"/>
      <c r="C167" s="5"/>
      <c r="D167" s="5"/>
      <c r="E167" s="7"/>
      <c r="F167" s="2"/>
      <c r="G167" s="2"/>
      <c r="H167" s="2"/>
      <c r="I167" s="2"/>
    </row>
    <row r="168" spans="1:9" ht="12.75" customHeight="1" x14ac:dyDescent="0.2">
      <c r="A168" s="3"/>
      <c r="B168" s="217"/>
      <c r="C168" s="5"/>
      <c r="D168" s="5"/>
      <c r="E168" s="7"/>
      <c r="F168" s="2"/>
      <c r="G168" s="2"/>
      <c r="H168" s="2"/>
      <c r="I168" s="2"/>
    </row>
    <row r="169" spans="1:9" ht="12.75" customHeight="1" x14ac:dyDescent="0.2">
      <c r="A169" s="3"/>
      <c r="B169" s="213"/>
      <c r="C169" s="5"/>
      <c r="D169" s="5"/>
      <c r="E169" s="7"/>
      <c r="F169" s="2"/>
      <c r="G169" s="2"/>
      <c r="H169" s="2"/>
      <c r="I169" s="2"/>
    </row>
    <row r="170" spans="1:9" ht="12.75" customHeight="1" x14ac:dyDescent="0.2">
      <c r="A170" s="14"/>
      <c r="B170" s="203"/>
      <c r="C170" s="5"/>
      <c r="D170" s="5"/>
      <c r="E170" s="5"/>
      <c r="F170" s="2"/>
      <c r="G170" s="2"/>
      <c r="H170" s="2"/>
      <c r="I170" s="2"/>
    </row>
    <row r="171" spans="1:9" ht="12.75" customHeight="1" x14ac:dyDescent="0.2">
      <c r="A171" s="3"/>
      <c r="B171" s="217"/>
      <c r="C171" s="5"/>
      <c r="D171" s="5"/>
      <c r="E171" s="5"/>
      <c r="F171" s="2"/>
      <c r="G171" s="2"/>
      <c r="H171" s="2"/>
      <c r="I171" s="2"/>
    </row>
    <row r="172" spans="1:9" ht="12.75" customHeight="1" x14ac:dyDescent="0.2">
      <c r="A172" s="3"/>
      <c r="B172" s="203"/>
      <c r="C172" s="5"/>
      <c r="D172" s="5"/>
      <c r="E172" s="5"/>
      <c r="F172" s="2"/>
      <c r="G172" s="2"/>
      <c r="H172" s="2"/>
      <c r="I172" s="2"/>
    </row>
    <row r="173" spans="1:9" x14ac:dyDescent="0.2">
      <c r="A173" s="3"/>
      <c r="B173" s="203"/>
      <c r="C173" s="5"/>
      <c r="D173" s="5"/>
      <c r="E173" s="5"/>
      <c r="F173" s="2"/>
      <c r="G173" s="2"/>
      <c r="H173" s="2"/>
      <c r="I173" s="2"/>
    </row>
    <row r="174" spans="1:9" x14ac:dyDescent="0.2">
      <c r="A174" s="3"/>
      <c r="B174" s="213"/>
      <c r="C174" s="5"/>
      <c r="D174" s="5"/>
      <c r="E174" s="5"/>
      <c r="F174" s="2"/>
      <c r="G174" s="2"/>
      <c r="H174" s="2"/>
      <c r="I174" s="2"/>
    </row>
    <row r="175" spans="1:9" ht="12" customHeight="1" x14ac:dyDescent="0.2">
      <c r="A175" s="3"/>
      <c r="B175" s="203"/>
      <c r="C175" s="5"/>
      <c r="D175" s="5"/>
      <c r="E175" s="5"/>
      <c r="F175" s="2"/>
      <c r="G175" s="2"/>
      <c r="H175" s="2"/>
      <c r="I175" s="2"/>
    </row>
    <row r="176" spans="1:9" x14ac:dyDescent="0.2">
      <c r="A176" s="3"/>
      <c r="B176" s="203"/>
      <c r="C176" s="5"/>
      <c r="D176" s="5"/>
      <c r="E176" s="5"/>
      <c r="F176" s="2"/>
      <c r="G176" s="2"/>
      <c r="H176" s="2"/>
      <c r="I176" s="2"/>
    </row>
    <row r="177" spans="1:9" x14ac:dyDescent="0.2">
      <c r="A177" s="3"/>
      <c r="B177" s="203"/>
      <c r="C177" s="5"/>
      <c r="D177" s="5"/>
      <c r="E177" s="5"/>
      <c r="F177" s="2"/>
      <c r="G177" s="2"/>
      <c r="H177" s="2"/>
      <c r="I177" s="2"/>
    </row>
    <row r="178" spans="1:9" x14ac:dyDescent="0.2">
      <c r="A178" s="3"/>
      <c r="B178" s="203"/>
      <c r="C178" s="5"/>
      <c r="D178" s="5"/>
      <c r="E178" s="5"/>
      <c r="F178" s="2"/>
    </row>
    <row r="179" spans="1:9" x14ac:dyDescent="0.2">
      <c r="A179" s="3"/>
      <c r="B179" s="203"/>
      <c r="C179" s="5"/>
      <c r="D179" s="5"/>
      <c r="E179" s="5"/>
      <c r="F179" s="2"/>
    </row>
    <row r="180" spans="1:9" x14ac:dyDescent="0.2">
      <c r="A180" s="3"/>
      <c r="B180" s="203"/>
      <c r="C180" s="5"/>
      <c r="D180" s="5"/>
      <c r="E180" s="5"/>
      <c r="F180" s="2"/>
    </row>
    <row r="181" spans="1:9" x14ac:dyDescent="0.2">
      <c r="A181" s="3"/>
      <c r="B181" s="203"/>
      <c r="C181" s="5"/>
      <c r="D181" s="5"/>
      <c r="E181" s="5"/>
      <c r="F181" s="2"/>
    </row>
    <row r="182" spans="1:9" x14ac:dyDescent="0.2">
      <c r="A182" s="3"/>
      <c r="B182" s="203"/>
      <c r="C182" s="5"/>
      <c r="D182" s="5"/>
      <c r="E182" s="5"/>
      <c r="F182" s="2"/>
    </row>
    <row r="183" spans="1:9" x14ac:dyDescent="0.2">
      <c r="A183" s="3"/>
      <c r="B183" s="203"/>
      <c r="C183" s="5"/>
      <c r="D183" s="5"/>
      <c r="E183" s="5"/>
      <c r="F183" s="2"/>
    </row>
    <row r="184" spans="1:9" x14ac:dyDescent="0.2">
      <c r="A184" s="3"/>
      <c r="B184" s="203"/>
      <c r="C184" s="5"/>
      <c r="D184" s="5"/>
      <c r="E184" s="5"/>
    </row>
    <row r="185" spans="1:9" x14ac:dyDescent="0.2">
      <c r="A185" s="3"/>
      <c r="B185" s="204"/>
      <c r="C185" s="5"/>
      <c r="D185" s="5"/>
      <c r="E185" s="5"/>
    </row>
    <row r="186" spans="1:9" x14ac:dyDescent="0.2">
      <c r="A186" s="3"/>
      <c r="B186" s="204"/>
      <c r="C186" s="5"/>
      <c r="D186" s="5"/>
      <c r="E186" s="5"/>
    </row>
    <row r="187" spans="1:9" x14ac:dyDescent="0.2">
      <c r="A187" s="3"/>
      <c r="B187" s="204"/>
      <c r="C187" s="5"/>
      <c r="D187" s="5"/>
      <c r="E187" s="5"/>
    </row>
    <row r="188" spans="1:9" ht="12.75" customHeight="1" x14ac:dyDescent="0.2">
      <c r="A188" s="3"/>
      <c r="B188" s="204"/>
      <c r="C188" s="5"/>
      <c r="D188" s="5"/>
      <c r="E188" s="5"/>
    </row>
    <row r="189" spans="1:9" x14ac:dyDescent="0.2">
      <c r="A189" s="3"/>
      <c r="B189" s="204"/>
      <c r="C189" s="5"/>
      <c r="D189" s="5"/>
      <c r="E189" s="5"/>
    </row>
    <row r="190" spans="1:9" x14ac:dyDescent="0.2">
      <c r="A190" s="3"/>
      <c r="B190" s="204"/>
      <c r="C190" s="5"/>
      <c r="D190" s="5"/>
      <c r="E190" s="5"/>
    </row>
    <row r="191" spans="1:9" x14ac:dyDescent="0.2">
      <c r="A191" s="3"/>
      <c r="B191" s="204"/>
      <c r="C191" s="5"/>
      <c r="D191" s="5"/>
      <c r="E191" s="5"/>
    </row>
    <row r="192" spans="1:9" x14ac:dyDescent="0.2">
      <c r="A192" s="3"/>
      <c r="B192" s="222"/>
      <c r="C192" s="5"/>
      <c r="D192" s="5"/>
      <c r="E192" s="5"/>
    </row>
    <row r="193" spans="1:5" x14ac:dyDescent="0.2">
      <c r="A193" s="3"/>
      <c r="B193" s="220"/>
      <c r="C193" s="5"/>
      <c r="D193" s="5"/>
      <c r="E193" s="5"/>
    </row>
    <row r="194" spans="1:5" x14ac:dyDescent="0.2">
      <c r="A194" s="3"/>
      <c r="B194" s="203"/>
      <c r="C194" s="5"/>
      <c r="D194" s="5"/>
      <c r="E194" s="5"/>
    </row>
    <row r="195" spans="1:5" x14ac:dyDescent="0.2">
      <c r="A195" s="3"/>
      <c r="B195" s="203"/>
      <c r="C195" s="5"/>
      <c r="D195" s="5"/>
      <c r="E195" s="5"/>
    </row>
    <row r="196" spans="1:5" x14ac:dyDescent="0.2">
      <c r="A196" s="3"/>
      <c r="B196" s="203"/>
      <c r="C196" s="5"/>
      <c r="D196" s="5"/>
      <c r="E196" s="5"/>
    </row>
    <row r="197" spans="1:5" ht="12" customHeight="1" x14ac:dyDescent="0.2">
      <c r="A197" s="3"/>
      <c r="B197" s="203"/>
      <c r="C197" s="5"/>
      <c r="D197" s="5"/>
      <c r="E197" s="5"/>
    </row>
    <row r="198" spans="1:5" x14ac:dyDescent="0.2">
      <c r="A198" s="3"/>
      <c r="B198" s="203"/>
      <c r="C198" s="5"/>
      <c r="D198" s="5"/>
      <c r="E198" s="5"/>
    </row>
    <row r="199" spans="1:5" x14ac:dyDescent="0.2">
      <c r="A199" s="3"/>
      <c r="B199" s="220"/>
      <c r="C199" s="5"/>
      <c r="D199" s="5"/>
      <c r="E199" s="5"/>
    </row>
    <row r="200" spans="1:5" x14ac:dyDescent="0.2">
      <c r="A200" s="3"/>
      <c r="B200" s="220"/>
      <c r="C200" s="5"/>
      <c r="D200" s="5"/>
      <c r="E200" s="5"/>
    </row>
    <row r="201" spans="1:5" x14ac:dyDescent="0.2">
      <c r="A201" s="3"/>
      <c r="B201" s="220"/>
      <c r="C201" s="5"/>
      <c r="D201" s="5"/>
      <c r="E201" s="5"/>
    </row>
    <row r="202" spans="1:5" x14ac:dyDescent="0.2">
      <c r="A202" s="3"/>
      <c r="B202" s="220"/>
      <c r="C202" s="5"/>
      <c r="D202" s="5"/>
      <c r="E202" s="5"/>
    </row>
    <row r="203" spans="1:5" x14ac:dyDescent="0.2">
      <c r="A203" s="3"/>
      <c r="B203" s="220"/>
      <c r="C203" s="5"/>
      <c r="D203" s="5"/>
      <c r="E203" s="5"/>
    </row>
    <row r="204" spans="1:5" ht="12" customHeight="1" x14ac:dyDescent="0.2">
      <c r="A204" s="3"/>
      <c r="B204" s="220"/>
      <c r="C204" s="5"/>
      <c r="D204" s="5"/>
      <c r="E204" s="5"/>
    </row>
    <row r="205" spans="1:5" ht="12" customHeight="1" x14ac:dyDescent="0.2">
      <c r="A205" s="3"/>
      <c r="B205" s="203"/>
      <c r="C205" s="5"/>
      <c r="D205" s="5"/>
      <c r="E205" s="5"/>
    </row>
    <row r="206" spans="1:5" x14ac:dyDescent="0.2">
      <c r="A206" s="3"/>
      <c r="B206" s="203"/>
      <c r="C206" s="5"/>
      <c r="D206" s="5"/>
      <c r="E206" s="5"/>
    </row>
    <row r="207" spans="1:5" x14ac:dyDescent="0.2">
      <c r="A207" s="3"/>
      <c r="B207" s="203"/>
      <c r="C207" s="5"/>
      <c r="D207" s="5"/>
      <c r="E207" s="5"/>
    </row>
    <row r="208" spans="1:5" x14ac:dyDescent="0.2">
      <c r="A208" s="3"/>
      <c r="B208" s="203"/>
      <c r="C208" s="5"/>
      <c r="D208" s="5"/>
      <c r="E208" s="5"/>
    </row>
    <row r="209" spans="1:6" x14ac:dyDescent="0.2">
      <c r="A209" s="3"/>
      <c r="B209" s="203"/>
      <c r="C209" s="5"/>
      <c r="D209" s="5"/>
      <c r="E209" s="5"/>
    </row>
    <row r="210" spans="1:6" x14ac:dyDescent="0.2">
      <c r="A210" s="3"/>
      <c r="B210" s="203"/>
      <c r="C210" s="5"/>
      <c r="D210" s="5"/>
      <c r="E210" s="5"/>
    </row>
    <row r="211" spans="1:6" x14ac:dyDescent="0.2">
      <c r="A211" s="3"/>
      <c r="B211" s="203"/>
      <c r="C211" s="5"/>
      <c r="D211" s="5"/>
      <c r="E211" s="5"/>
    </row>
    <row r="212" spans="1:6" x14ac:dyDescent="0.2">
      <c r="A212" s="3"/>
      <c r="B212" s="203"/>
      <c r="C212" s="5"/>
      <c r="D212" s="5"/>
      <c r="E212" s="5"/>
    </row>
    <row r="213" spans="1:6" x14ac:dyDescent="0.2">
      <c r="A213" s="3"/>
      <c r="B213" s="204"/>
      <c r="C213" s="5"/>
      <c r="D213" s="5"/>
      <c r="E213" s="5"/>
    </row>
    <row r="214" spans="1:6" x14ac:dyDescent="0.2">
      <c r="A214" s="3"/>
      <c r="B214" s="203"/>
      <c r="C214" s="5"/>
      <c r="D214" s="5"/>
      <c r="E214" s="5"/>
    </row>
    <row r="215" spans="1:6" x14ac:dyDescent="0.2">
      <c r="A215" s="3"/>
      <c r="B215" s="203"/>
      <c r="C215" s="5"/>
      <c r="D215" s="5"/>
      <c r="E215" s="5"/>
    </row>
    <row r="216" spans="1:6" x14ac:dyDescent="0.2">
      <c r="A216" s="3"/>
      <c r="B216" s="203"/>
      <c r="C216" s="5"/>
      <c r="D216" s="5"/>
      <c r="E216" s="5"/>
    </row>
    <row r="217" spans="1:6" x14ac:dyDescent="0.2">
      <c r="A217" s="3"/>
      <c r="B217" s="203"/>
      <c r="C217" s="5"/>
      <c r="D217" s="5"/>
      <c r="E217" s="5"/>
    </row>
    <row r="218" spans="1:6" x14ac:dyDescent="0.2">
      <c r="A218" s="3"/>
      <c r="B218" s="203"/>
      <c r="C218" s="5"/>
      <c r="D218" s="5"/>
      <c r="E218" s="5"/>
    </row>
    <row r="219" spans="1:6" x14ac:dyDescent="0.2">
      <c r="A219" s="3"/>
      <c r="B219" s="203"/>
      <c r="C219" s="5"/>
      <c r="D219" s="5"/>
      <c r="E219" s="5"/>
    </row>
    <row r="220" spans="1:6" x14ac:dyDescent="0.2">
      <c r="A220" s="3"/>
      <c r="B220" s="203"/>
      <c r="C220" s="5"/>
      <c r="D220" s="5"/>
      <c r="E220" s="5"/>
    </row>
    <row r="221" spans="1:6" x14ac:dyDescent="0.2">
      <c r="A221" s="3"/>
      <c r="B221" s="203"/>
      <c r="C221" s="5"/>
      <c r="D221" s="5"/>
      <c r="E221" s="5"/>
    </row>
    <row r="222" spans="1:6" x14ac:dyDescent="0.2">
      <c r="A222" s="3"/>
      <c r="B222" s="203"/>
      <c r="C222" s="5"/>
      <c r="D222" s="5"/>
      <c r="E222" s="5"/>
    </row>
    <row r="223" spans="1:6" x14ac:dyDescent="0.2">
      <c r="A223" s="3"/>
      <c r="B223" s="203"/>
      <c r="C223" s="5"/>
      <c r="D223" s="5"/>
      <c r="E223" s="5"/>
    </row>
    <row r="224" spans="1:6" x14ac:dyDescent="0.2">
      <c r="A224" s="3"/>
      <c r="B224" s="203"/>
      <c r="C224" s="5"/>
      <c r="D224" s="5"/>
      <c r="E224" s="5"/>
      <c r="F224" s="2"/>
    </row>
    <row r="225" spans="1:5" ht="12" customHeight="1" x14ac:dyDescent="0.2">
      <c r="A225" s="3"/>
      <c r="B225" s="203"/>
      <c r="C225" s="5"/>
      <c r="D225" s="5"/>
      <c r="E225" s="5"/>
    </row>
    <row r="226" spans="1:5" x14ac:dyDescent="0.2">
      <c r="A226" s="3"/>
      <c r="B226" s="203"/>
      <c r="C226" s="5"/>
      <c r="D226" s="5"/>
      <c r="E226" s="5"/>
    </row>
    <row r="227" spans="1:5" x14ac:dyDescent="0.2">
      <c r="A227" s="3"/>
      <c r="B227" s="203"/>
      <c r="C227" s="5"/>
      <c r="D227" s="5"/>
      <c r="E227" s="5"/>
    </row>
    <row r="228" spans="1:5" x14ac:dyDescent="0.2">
      <c r="A228" s="3"/>
      <c r="B228" s="203"/>
      <c r="C228" s="5"/>
      <c r="D228" s="5"/>
      <c r="E228" s="5"/>
    </row>
    <row r="229" spans="1:5" x14ac:dyDescent="0.2">
      <c r="A229" s="3"/>
      <c r="B229" s="203"/>
      <c r="C229" s="5"/>
      <c r="D229" s="5"/>
      <c r="E229" s="5"/>
    </row>
    <row r="230" spans="1:5" x14ac:dyDescent="0.2">
      <c r="A230" s="3"/>
      <c r="B230" s="203"/>
      <c r="C230" s="5"/>
      <c r="D230" s="5"/>
      <c r="E230" s="5"/>
    </row>
    <row r="231" spans="1:5" x14ac:dyDescent="0.2">
      <c r="A231" s="3"/>
      <c r="B231" s="203"/>
      <c r="C231" s="5"/>
      <c r="D231" s="5"/>
      <c r="E231" s="5"/>
    </row>
    <row r="232" spans="1:5" x14ac:dyDescent="0.2">
      <c r="A232" s="3"/>
      <c r="B232" s="203"/>
      <c r="C232" s="5"/>
      <c r="D232" s="5"/>
      <c r="E232" s="5"/>
    </row>
    <row r="233" spans="1:5" x14ac:dyDescent="0.2">
      <c r="A233" s="3"/>
      <c r="B233" s="203"/>
      <c r="C233" s="5"/>
      <c r="D233" s="5"/>
      <c r="E233" s="5"/>
    </row>
    <row r="234" spans="1:5" x14ac:dyDescent="0.2">
      <c r="A234" s="3"/>
      <c r="B234" s="203"/>
      <c r="C234" s="5"/>
      <c r="D234" s="5"/>
      <c r="E234" s="5"/>
    </row>
    <row r="235" spans="1:5" x14ac:dyDescent="0.2">
      <c r="A235" s="3"/>
      <c r="B235" s="203"/>
      <c r="C235" s="5"/>
      <c r="D235" s="5"/>
      <c r="E235" s="5"/>
    </row>
    <row r="236" spans="1:5" x14ac:dyDescent="0.2">
      <c r="A236" s="3"/>
      <c r="B236" s="203"/>
      <c r="C236" s="5"/>
      <c r="D236" s="5"/>
      <c r="E236" s="5"/>
    </row>
    <row r="237" spans="1:5" x14ac:dyDescent="0.2">
      <c r="A237" s="3"/>
      <c r="B237" s="203"/>
      <c r="C237" s="5"/>
      <c r="D237" s="5"/>
      <c r="E237" s="5"/>
    </row>
    <row r="238" spans="1:5" x14ac:dyDescent="0.2">
      <c r="A238" s="3"/>
      <c r="B238" s="203"/>
      <c r="C238" s="5"/>
      <c r="D238" s="5"/>
      <c r="E238" s="5"/>
    </row>
    <row r="239" spans="1:5" ht="12" customHeight="1" x14ac:dyDescent="0.2">
      <c r="A239" s="3"/>
      <c r="B239" s="203"/>
      <c r="C239" s="5"/>
      <c r="D239" s="5"/>
      <c r="E239" s="5"/>
    </row>
    <row r="240" spans="1:5" x14ac:dyDescent="0.2">
      <c r="A240" s="3"/>
      <c r="B240" s="203"/>
      <c r="C240" s="5"/>
      <c r="D240" s="5"/>
      <c r="E240" s="5"/>
    </row>
    <row r="241" spans="1:5" x14ac:dyDescent="0.2">
      <c r="A241" s="3"/>
      <c r="B241" s="203"/>
      <c r="C241" s="5"/>
      <c r="D241" s="5"/>
      <c r="E241" s="5"/>
    </row>
    <row r="242" spans="1:5" x14ac:dyDescent="0.2">
      <c r="A242" s="3"/>
      <c r="B242" s="203"/>
      <c r="C242" s="5"/>
      <c r="D242" s="5"/>
      <c r="E242" s="5"/>
    </row>
    <row r="243" spans="1:5" x14ac:dyDescent="0.2">
      <c r="A243" s="3"/>
      <c r="B243" s="203"/>
      <c r="C243" s="5"/>
      <c r="D243" s="5"/>
      <c r="E243" s="5"/>
    </row>
    <row r="244" spans="1:5" x14ac:dyDescent="0.2">
      <c r="A244" s="3"/>
      <c r="B244" s="203"/>
      <c r="C244" s="5"/>
      <c r="D244" s="5"/>
      <c r="E244" s="5"/>
    </row>
    <row r="245" spans="1:5" x14ac:dyDescent="0.2">
      <c r="A245" s="3"/>
      <c r="B245" s="203"/>
      <c r="C245" s="5"/>
      <c r="D245" s="5"/>
      <c r="E245" s="5"/>
    </row>
    <row r="246" spans="1:5" ht="12.75" customHeight="1" x14ac:dyDescent="0.2">
      <c r="A246" s="3"/>
      <c r="B246" s="203"/>
      <c r="C246" s="5"/>
      <c r="D246" s="5"/>
      <c r="E246" s="5"/>
    </row>
    <row r="247" spans="1:5" ht="12.75" customHeight="1" x14ac:dyDescent="0.2">
      <c r="A247" s="3"/>
      <c r="B247" s="203"/>
      <c r="C247" s="5"/>
      <c r="D247" s="5"/>
      <c r="E247" s="5"/>
    </row>
    <row r="248" spans="1:5" ht="12.75" customHeight="1" x14ac:dyDescent="0.2">
      <c r="A248" s="3"/>
      <c r="B248" s="203"/>
      <c r="C248" s="5"/>
      <c r="D248" s="5"/>
      <c r="E248" s="5"/>
    </row>
    <row r="249" spans="1:5" x14ac:dyDescent="0.2">
      <c r="A249" s="3"/>
      <c r="B249" s="203"/>
      <c r="C249" s="5"/>
      <c r="D249" s="5"/>
      <c r="E249" s="5"/>
    </row>
    <row r="250" spans="1:5" x14ac:dyDescent="0.2">
      <c r="A250" s="3"/>
      <c r="B250" s="203"/>
      <c r="C250" s="5"/>
      <c r="D250" s="5"/>
      <c r="E250" s="5"/>
    </row>
    <row r="251" spans="1:5" x14ac:dyDescent="0.2">
      <c r="A251" s="3"/>
      <c r="B251" s="203"/>
      <c r="C251" s="5"/>
      <c r="D251" s="5"/>
      <c r="E251" s="5"/>
    </row>
    <row r="252" spans="1:5" x14ac:dyDescent="0.2">
      <c r="A252" s="3"/>
      <c r="B252" s="203"/>
      <c r="C252" s="5"/>
      <c r="D252" s="5"/>
      <c r="E252" s="5"/>
    </row>
    <row r="253" spans="1:5" x14ac:dyDescent="0.2">
      <c r="A253" s="3"/>
      <c r="B253" s="203"/>
      <c r="C253" s="5"/>
      <c r="D253" s="5"/>
      <c r="E253" s="5"/>
    </row>
    <row r="254" spans="1:5" x14ac:dyDescent="0.2">
      <c r="A254" s="3"/>
      <c r="B254" s="203"/>
      <c r="C254" s="5"/>
      <c r="D254" s="5"/>
      <c r="E254" s="5"/>
    </row>
    <row r="255" spans="1:5" x14ac:dyDescent="0.2">
      <c r="A255" s="3"/>
      <c r="B255" s="203"/>
      <c r="C255" s="5"/>
      <c r="D255" s="5"/>
      <c r="E255" s="5"/>
    </row>
    <row r="256" spans="1:5" x14ac:dyDescent="0.2">
      <c r="A256" s="3"/>
      <c r="B256" s="203"/>
      <c r="C256" s="5"/>
      <c r="D256" s="5"/>
      <c r="E256" s="5"/>
    </row>
    <row r="257" spans="1:5" x14ac:dyDescent="0.2">
      <c r="A257" s="3"/>
      <c r="B257" s="203"/>
      <c r="C257" s="5"/>
      <c r="D257" s="5"/>
      <c r="E257" s="5"/>
    </row>
    <row r="258" spans="1:5" x14ac:dyDescent="0.2">
      <c r="A258" s="3"/>
      <c r="B258" s="203"/>
      <c r="C258" s="5"/>
      <c r="D258" s="5"/>
      <c r="E258" s="5"/>
    </row>
    <row r="259" spans="1:5" x14ac:dyDescent="0.2">
      <c r="A259" s="3"/>
      <c r="B259" s="203"/>
      <c r="C259" s="5"/>
      <c r="D259" s="5"/>
      <c r="E259" s="5"/>
    </row>
    <row r="260" spans="1:5" x14ac:dyDescent="0.2">
      <c r="A260" s="3"/>
      <c r="B260" s="203"/>
      <c r="C260" s="5"/>
      <c r="D260" s="5"/>
      <c r="E260" s="5"/>
    </row>
    <row r="261" spans="1:5" x14ac:dyDescent="0.2">
      <c r="A261" s="3"/>
      <c r="B261" s="203"/>
      <c r="C261" s="5"/>
      <c r="D261" s="5"/>
      <c r="E261" s="5"/>
    </row>
    <row r="262" spans="1:5" x14ac:dyDescent="0.2">
      <c r="A262" s="3"/>
      <c r="B262" s="203"/>
      <c r="C262" s="5"/>
      <c r="D262" s="5"/>
      <c r="E262" s="5"/>
    </row>
    <row r="263" spans="1:5" x14ac:dyDescent="0.2">
      <c r="A263" s="3"/>
      <c r="B263" s="203"/>
      <c r="C263" s="5"/>
      <c r="D263" s="5"/>
      <c r="E263" s="5"/>
    </row>
    <row r="264" spans="1:5" x14ac:dyDescent="0.2">
      <c r="A264" s="3"/>
      <c r="B264" s="203"/>
      <c r="C264" s="5"/>
      <c r="D264" s="5"/>
      <c r="E264" s="5"/>
    </row>
    <row r="265" spans="1:5" x14ac:dyDescent="0.2">
      <c r="A265" s="3"/>
      <c r="B265" s="203"/>
      <c r="C265" s="5"/>
      <c r="D265" s="5"/>
      <c r="E265" s="5"/>
    </row>
    <row r="266" spans="1:5" x14ac:dyDescent="0.2">
      <c r="A266" s="3"/>
      <c r="B266" s="203"/>
      <c r="C266" s="5"/>
      <c r="D266" s="5"/>
      <c r="E266" s="5"/>
    </row>
    <row r="267" spans="1:5" x14ac:dyDescent="0.2">
      <c r="A267" s="3"/>
      <c r="B267" s="203"/>
      <c r="C267" s="5"/>
      <c r="D267" s="5"/>
      <c r="E267" s="5"/>
    </row>
    <row r="268" spans="1:5" x14ac:dyDescent="0.2">
      <c r="A268" s="3"/>
      <c r="B268" s="203"/>
      <c r="C268" s="5"/>
      <c r="D268" s="5"/>
      <c r="E268" s="5"/>
    </row>
    <row r="269" spans="1:5" x14ac:dyDescent="0.2">
      <c r="A269" s="3"/>
      <c r="B269" s="213"/>
      <c r="C269" s="5"/>
      <c r="D269" s="5"/>
      <c r="E269" s="5"/>
    </row>
    <row r="270" spans="1:5" x14ac:dyDescent="0.2">
      <c r="A270" s="3"/>
      <c r="B270" s="213"/>
      <c r="C270" s="5"/>
      <c r="D270" s="5"/>
      <c r="E270" s="5"/>
    </row>
    <row r="271" spans="1:5" x14ac:dyDescent="0.2">
      <c r="A271" s="3"/>
      <c r="B271" s="213"/>
      <c r="C271" s="5"/>
      <c r="D271" s="5"/>
      <c r="E271" s="5"/>
    </row>
    <row r="272" spans="1:5" x14ac:dyDescent="0.2">
      <c r="A272" s="3"/>
      <c r="B272" s="213"/>
      <c r="C272" s="5"/>
      <c r="D272" s="5"/>
      <c r="E272" s="5"/>
    </row>
    <row r="273" spans="1:5" x14ac:dyDescent="0.2">
      <c r="A273" s="3"/>
      <c r="B273" s="213"/>
      <c r="C273" s="5"/>
      <c r="D273" s="5"/>
      <c r="E273" s="5"/>
    </row>
    <row r="274" spans="1:5" x14ac:dyDescent="0.2">
      <c r="A274" s="3"/>
      <c r="B274" s="213"/>
      <c r="C274" s="5"/>
      <c r="D274" s="5"/>
      <c r="E274" s="5"/>
    </row>
    <row r="275" spans="1:5" x14ac:dyDescent="0.2">
      <c r="A275" s="3"/>
      <c r="B275" s="213"/>
      <c r="C275" s="5"/>
      <c r="D275" s="5"/>
      <c r="E275" s="5"/>
    </row>
    <row r="276" spans="1:5" x14ac:dyDescent="0.2">
      <c r="A276" s="3"/>
      <c r="B276" s="213"/>
      <c r="C276" s="5"/>
      <c r="D276" s="5"/>
      <c r="E276" s="5"/>
    </row>
    <row r="277" spans="1:5" x14ac:dyDescent="0.2">
      <c r="A277" s="3"/>
      <c r="B277" s="213"/>
      <c r="C277" s="5"/>
      <c r="D277" s="5"/>
      <c r="E277" s="5"/>
    </row>
    <row r="278" spans="1:5" x14ac:dyDescent="0.2">
      <c r="A278" s="3"/>
      <c r="B278" s="213"/>
      <c r="C278" s="5"/>
      <c r="D278" s="5"/>
      <c r="E278" s="5"/>
    </row>
    <row r="279" spans="1:5" x14ac:dyDescent="0.2">
      <c r="A279" s="3"/>
      <c r="B279" s="213"/>
      <c r="C279" s="5"/>
      <c r="D279" s="5"/>
      <c r="E279" s="5"/>
    </row>
    <row r="280" spans="1:5" x14ac:dyDescent="0.2">
      <c r="A280" s="3"/>
      <c r="B280" s="213"/>
      <c r="C280" s="5"/>
      <c r="D280" s="5"/>
      <c r="E280" s="5"/>
    </row>
    <row r="281" spans="1:5" x14ac:dyDescent="0.2">
      <c r="A281" s="3"/>
      <c r="B281" s="213"/>
      <c r="C281" s="5"/>
      <c r="D281" s="5"/>
      <c r="E281" s="5"/>
    </row>
    <row r="282" spans="1:5" x14ac:dyDescent="0.2">
      <c r="A282" s="3"/>
      <c r="B282" s="213"/>
      <c r="C282" s="5"/>
      <c r="D282" s="5"/>
      <c r="E282" s="5"/>
    </row>
    <row r="283" spans="1:5" x14ac:dyDescent="0.2">
      <c r="A283" s="3"/>
      <c r="B283" s="213"/>
      <c r="C283" s="5"/>
      <c r="D283" s="5"/>
      <c r="E283" s="5"/>
    </row>
    <row r="284" spans="1:5" x14ac:dyDescent="0.2">
      <c r="A284" s="3"/>
      <c r="B284" s="213"/>
      <c r="C284" s="5"/>
      <c r="D284" s="5"/>
      <c r="E284" s="5"/>
    </row>
    <row r="285" spans="1:5" x14ac:dyDescent="0.2">
      <c r="A285" s="3"/>
      <c r="B285" s="213"/>
      <c r="C285" s="5"/>
      <c r="D285" s="5"/>
      <c r="E285" s="5"/>
    </row>
    <row r="286" spans="1:5" x14ac:dyDescent="0.2">
      <c r="A286" s="3"/>
      <c r="B286" s="213"/>
      <c r="C286" s="5"/>
      <c r="D286" s="5"/>
      <c r="E286" s="5"/>
    </row>
    <row r="287" spans="1:5" x14ac:dyDescent="0.2">
      <c r="A287" s="3"/>
      <c r="B287" s="213"/>
      <c r="C287" s="5"/>
      <c r="D287" s="5"/>
      <c r="E287" s="5"/>
    </row>
    <row r="288" spans="1:5" x14ac:dyDescent="0.2">
      <c r="A288" s="3"/>
      <c r="B288" s="213"/>
      <c r="C288" s="5"/>
      <c r="D288" s="5"/>
      <c r="E288" s="5"/>
    </row>
    <row r="289" spans="1:5" x14ac:dyDescent="0.2">
      <c r="A289" s="3"/>
      <c r="B289" s="213"/>
      <c r="C289" s="5"/>
      <c r="D289" s="5"/>
      <c r="E289" s="5"/>
    </row>
    <row r="290" spans="1:5" x14ac:dyDescent="0.2">
      <c r="A290" s="3"/>
      <c r="B290" s="213"/>
      <c r="C290" s="5"/>
      <c r="D290" s="5"/>
      <c r="E290" s="5"/>
    </row>
    <row r="291" spans="1:5" x14ac:dyDescent="0.2">
      <c r="A291" s="3"/>
      <c r="B291" s="213"/>
      <c r="C291" s="5"/>
      <c r="D291" s="5"/>
      <c r="E291" s="5"/>
    </row>
    <row r="292" spans="1:5" x14ac:dyDescent="0.2">
      <c r="A292" s="3"/>
      <c r="B292" s="213"/>
      <c r="C292" s="5"/>
      <c r="D292" s="5"/>
      <c r="E292" s="5"/>
    </row>
    <row r="293" spans="1:5" x14ac:dyDescent="0.2">
      <c r="A293" s="3"/>
      <c r="B293" s="213"/>
      <c r="C293" s="5"/>
      <c r="D293" s="5"/>
      <c r="E293" s="5"/>
    </row>
    <row r="294" spans="1:5" x14ac:dyDescent="0.2">
      <c r="A294" s="3"/>
      <c r="B294" s="213"/>
      <c r="C294" s="5"/>
      <c r="D294" s="5"/>
      <c r="E294" s="5"/>
    </row>
    <row r="295" spans="1:5" x14ac:dyDescent="0.2">
      <c r="A295" s="3"/>
      <c r="B295" s="213"/>
      <c r="C295" s="5"/>
      <c r="D295" s="5"/>
      <c r="E295" s="5"/>
    </row>
    <row r="296" spans="1:5" x14ac:dyDescent="0.2">
      <c r="A296" s="3"/>
      <c r="B296" s="213"/>
      <c r="C296" s="5"/>
      <c r="D296" s="5"/>
      <c r="E296" s="5"/>
    </row>
    <row r="297" spans="1:5" x14ac:dyDescent="0.2">
      <c r="A297" s="3"/>
      <c r="B297" s="213"/>
      <c r="C297" s="5"/>
      <c r="D297" s="5"/>
      <c r="E297" s="5"/>
    </row>
    <row r="298" spans="1:5" x14ac:dyDescent="0.2">
      <c r="A298" s="3"/>
      <c r="B298" s="213"/>
      <c r="C298" s="5"/>
      <c r="D298" s="5"/>
      <c r="E298" s="5"/>
    </row>
    <row r="299" spans="1:5" x14ac:dyDescent="0.2">
      <c r="A299" s="3"/>
      <c r="B299" s="213"/>
      <c r="C299" s="5"/>
      <c r="D299" s="5"/>
      <c r="E299" s="5"/>
    </row>
    <row r="300" spans="1:5" x14ac:dyDescent="0.2">
      <c r="A300" s="3"/>
      <c r="B300" s="213"/>
      <c r="C300" s="5"/>
      <c r="D300" s="5"/>
      <c r="E300" s="5"/>
    </row>
    <row r="301" spans="1:5" x14ac:dyDescent="0.2">
      <c r="A301" s="3"/>
      <c r="B301" s="213"/>
      <c r="C301" s="5"/>
      <c r="D301" s="5"/>
      <c r="E301" s="5"/>
    </row>
    <row r="302" spans="1:5" x14ac:dyDescent="0.2">
      <c r="A302" s="3"/>
      <c r="B302" s="213"/>
      <c r="C302" s="5"/>
      <c r="D302" s="5"/>
      <c r="E302" s="5"/>
    </row>
    <row r="303" spans="1:5" x14ac:dyDescent="0.2">
      <c r="A303" s="3"/>
      <c r="B303" s="213"/>
      <c r="C303" s="5"/>
      <c r="D303" s="5"/>
      <c r="E303" s="5"/>
    </row>
    <row r="304" spans="1:5" x14ac:dyDescent="0.2">
      <c r="A304" s="3"/>
      <c r="B304" s="213"/>
      <c r="C304" s="5"/>
      <c r="D304" s="5"/>
      <c r="E304" s="5"/>
    </row>
    <row r="305" spans="1:5" x14ac:dyDescent="0.2">
      <c r="A305" s="3"/>
      <c r="B305" s="213"/>
      <c r="C305" s="5"/>
      <c r="D305" s="5"/>
      <c r="E305" s="5"/>
    </row>
    <row r="306" spans="1:5" x14ac:dyDescent="0.2">
      <c r="A306" s="3"/>
      <c r="B306" s="213"/>
      <c r="C306" s="5"/>
      <c r="D306" s="5"/>
      <c r="E306" s="5"/>
    </row>
    <row r="307" spans="1:5" x14ac:dyDescent="0.2">
      <c r="A307" s="3"/>
      <c r="B307" s="213"/>
      <c r="C307" s="5"/>
      <c r="D307" s="5"/>
      <c r="E307" s="5"/>
    </row>
    <row r="308" spans="1:5" x14ac:dyDescent="0.2">
      <c r="A308" s="3"/>
      <c r="B308" s="213"/>
      <c r="C308" s="5"/>
      <c r="D308" s="5"/>
      <c r="E308" s="5"/>
    </row>
    <row r="309" spans="1:5" x14ac:dyDescent="0.2">
      <c r="A309" s="3"/>
      <c r="B309" s="213"/>
      <c r="C309" s="5"/>
      <c r="D309" s="5"/>
      <c r="E309" s="5"/>
    </row>
    <row r="310" spans="1:5" x14ac:dyDescent="0.2">
      <c r="A310" s="3"/>
      <c r="B310" s="213"/>
      <c r="C310" s="5"/>
      <c r="D310" s="5"/>
      <c r="E310" s="5"/>
    </row>
    <row r="311" spans="1:5" x14ac:dyDescent="0.2">
      <c r="A311" s="3"/>
      <c r="B311" s="213"/>
      <c r="C311" s="5"/>
      <c r="D311" s="5"/>
      <c r="E311" s="5"/>
    </row>
    <row r="312" spans="1:5" x14ac:dyDescent="0.2">
      <c r="A312" s="3"/>
      <c r="B312" s="213"/>
      <c r="C312" s="5"/>
      <c r="D312" s="5"/>
      <c r="E312" s="5"/>
    </row>
    <row r="313" spans="1:5" x14ac:dyDescent="0.2">
      <c r="A313" s="3"/>
      <c r="B313" s="213"/>
      <c r="C313" s="5"/>
      <c r="D313" s="5"/>
      <c r="E313" s="5"/>
    </row>
    <row r="314" spans="1:5" x14ac:dyDescent="0.2">
      <c r="A314" s="3"/>
      <c r="B314" s="213"/>
      <c r="C314" s="5"/>
      <c r="D314" s="5"/>
      <c r="E314" s="5"/>
    </row>
    <row r="315" spans="1:5" x14ac:dyDescent="0.2">
      <c r="A315" s="3"/>
      <c r="B315" s="213"/>
      <c r="C315" s="5"/>
      <c r="D315" s="5"/>
      <c r="E315" s="5"/>
    </row>
    <row r="316" spans="1:5" x14ac:dyDescent="0.2">
      <c r="A316" s="3"/>
      <c r="B316" s="213"/>
      <c r="C316" s="5"/>
      <c r="D316" s="5"/>
      <c r="E316" s="5"/>
    </row>
    <row r="317" spans="1:5" x14ac:dyDescent="0.2">
      <c r="A317" s="3"/>
      <c r="B317" s="213"/>
      <c r="C317" s="5"/>
      <c r="D317" s="5"/>
      <c r="E317" s="5"/>
    </row>
    <row r="318" spans="1:5" x14ac:dyDescent="0.2">
      <c r="A318" s="3"/>
      <c r="B318" s="213"/>
      <c r="C318" s="5"/>
      <c r="D318" s="5"/>
      <c r="E318" s="5"/>
    </row>
    <row r="319" spans="1:5" x14ac:dyDescent="0.2">
      <c r="A319" s="3"/>
      <c r="B319" s="213"/>
      <c r="C319" s="5"/>
      <c r="D319" s="5"/>
      <c r="E319" s="5"/>
    </row>
    <row r="320" spans="1:5" x14ac:dyDescent="0.2">
      <c r="A320" s="3"/>
      <c r="B320" s="213"/>
      <c r="C320" s="5"/>
      <c r="D320" s="5"/>
      <c r="E320" s="5"/>
    </row>
    <row r="321" spans="1:5" x14ac:dyDescent="0.2">
      <c r="A321" s="3"/>
      <c r="B321" s="213"/>
      <c r="C321" s="5"/>
      <c r="D321" s="5"/>
      <c r="E321" s="5"/>
    </row>
    <row r="322" spans="1:5" x14ac:dyDescent="0.2">
      <c r="A322" s="3"/>
      <c r="B322" s="213"/>
      <c r="C322" s="5"/>
      <c r="D322" s="5"/>
      <c r="E322" s="5"/>
    </row>
    <row r="323" spans="1:5" x14ac:dyDescent="0.2">
      <c r="A323" s="3"/>
      <c r="B323" s="213"/>
      <c r="C323" s="5"/>
      <c r="D323" s="5"/>
      <c r="E323" s="5"/>
    </row>
    <row r="324" spans="1:5" x14ac:dyDescent="0.2">
      <c r="A324" s="3"/>
      <c r="B324" s="213"/>
      <c r="C324" s="5"/>
      <c r="D324" s="5"/>
      <c r="E324" s="5"/>
    </row>
    <row r="325" spans="1:5" x14ac:dyDescent="0.2">
      <c r="A325" s="3"/>
      <c r="B325" s="213"/>
      <c r="C325" s="5"/>
      <c r="D325" s="5"/>
      <c r="E325" s="5"/>
    </row>
    <row r="326" spans="1:5" x14ac:dyDescent="0.2">
      <c r="A326" s="3"/>
      <c r="B326" s="213"/>
      <c r="C326" s="5"/>
      <c r="D326" s="5"/>
      <c r="E326" s="5"/>
    </row>
    <row r="327" spans="1:5" x14ac:dyDescent="0.2">
      <c r="A327" s="3"/>
      <c r="B327" s="213"/>
      <c r="C327" s="5"/>
      <c r="D327" s="5"/>
      <c r="E327" s="5"/>
    </row>
    <row r="328" spans="1:5" x14ac:dyDescent="0.2">
      <c r="A328" s="3"/>
      <c r="B328" s="213"/>
      <c r="C328" s="5"/>
      <c r="D328" s="5"/>
      <c r="E328" s="5"/>
    </row>
    <row r="329" spans="1:5" x14ac:dyDescent="0.2">
      <c r="A329" s="3"/>
      <c r="B329" s="213"/>
      <c r="C329" s="5"/>
      <c r="D329" s="5"/>
      <c r="E329" s="5"/>
    </row>
    <row r="330" spans="1:5" x14ac:dyDescent="0.2">
      <c r="A330" s="3"/>
      <c r="B330" s="213"/>
      <c r="C330" s="5"/>
      <c r="D330" s="5"/>
      <c r="E330" s="5"/>
    </row>
    <row r="331" spans="1:5" x14ac:dyDescent="0.2">
      <c r="A331" s="3"/>
      <c r="B331" s="213"/>
      <c r="C331" s="5"/>
      <c r="D331" s="5"/>
      <c r="E331" s="5"/>
    </row>
    <row r="332" spans="1:5" x14ac:dyDescent="0.2">
      <c r="A332" s="3"/>
      <c r="B332" s="213"/>
      <c r="C332" s="5"/>
      <c r="D332" s="5"/>
      <c r="E332" s="5"/>
    </row>
    <row r="333" spans="1:5" x14ac:dyDescent="0.2">
      <c r="A333" s="3"/>
      <c r="B333" s="213"/>
      <c r="C333" s="5"/>
      <c r="D333" s="5"/>
      <c r="E333" s="5"/>
    </row>
    <row r="334" spans="1:5" x14ac:dyDescent="0.2">
      <c r="A334" s="3"/>
      <c r="B334" s="213"/>
      <c r="C334" s="5"/>
      <c r="D334" s="5"/>
      <c r="E334" s="5"/>
    </row>
    <row r="335" spans="1:5" x14ac:dyDescent="0.2">
      <c r="A335" s="3"/>
      <c r="B335" s="213"/>
      <c r="C335" s="5"/>
      <c r="D335" s="5"/>
      <c r="E335" s="5"/>
    </row>
    <row r="336" spans="1:5" x14ac:dyDescent="0.2">
      <c r="A336" s="3"/>
      <c r="B336" s="213"/>
      <c r="C336" s="5"/>
      <c r="D336" s="5"/>
      <c r="E336" s="5"/>
    </row>
    <row r="337" spans="1:5" x14ac:dyDescent="0.2">
      <c r="A337" s="3"/>
      <c r="B337" s="213"/>
      <c r="C337" s="5"/>
      <c r="D337" s="5"/>
      <c r="E337" s="5"/>
    </row>
    <row r="338" spans="1:5" x14ac:dyDescent="0.2">
      <c r="A338" s="3"/>
      <c r="B338" s="213"/>
      <c r="C338" s="5"/>
      <c r="D338" s="5"/>
      <c r="E338" s="5"/>
    </row>
    <row r="339" spans="1:5" x14ac:dyDescent="0.2">
      <c r="A339" s="3"/>
      <c r="B339" s="213"/>
      <c r="C339" s="5"/>
      <c r="D339" s="5"/>
      <c r="E339" s="5"/>
    </row>
    <row r="340" spans="1:5" x14ac:dyDescent="0.2">
      <c r="A340" s="3"/>
      <c r="B340" s="213"/>
      <c r="C340" s="5"/>
      <c r="D340" s="5"/>
      <c r="E340" s="5"/>
    </row>
    <row r="341" spans="1:5" x14ac:dyDescent="0.2">
      <c r="A341" s="3"/>
      <c r="B341" s="213"/>
      <c r="C341" s="5"/>
      <c r="D341" s="5"/>
      <c r="E341" s="5"/>
    </row>
    <row r="342" spans="1:5" x14ac:dyDescent="0.2">
      <c r="A342" s="3"/>
      <c r="B342" s="213"/>
      <c r="C342" s="5"/>
      <c r="D342" s="5"/>
      <c r="E342" s="5"/>
    </row>
    <row r="343" spans="1:5" x14ac:dyDescent="0.2">
      <c r="A343" s="3"/>
      <c r="B343" s="213"/>
      <c r="C343" s="5"/>
      <c r="D343" s="5"/>
      <c r="E343" s="5"/>
    </row>
    <row r="344" spans="1:5" x14ac:dyDescent="0.2">
      <c r="A344" s="3"/>
      <c r="B344" s="213"/>
      <c r="C344" s="5"/>
      <c r="D344" s="5"/>
      <c r="E344" s="5"/>
    </row>
    <row r="345" spans="1:5" x14ac:dyDescent="0.2">
      <c r="A345" s="3"/>
      <c r="B345" s="213"/>
      <c r="C345" s="5"/>
      <c r="D345" s="5"/>
      <c r="E345" s="5"/>
    </row>
    <row r="346" spans="1:5" x14ac:dyDescent="0.2">
      <c r="A346" s="3"/>
      <c r="B346" s="213"/>
      <c r="C346" s="5"/>
      <c r="D346" s="5"/>
      <c r="E346" s="5"/>
    </row>
    <row r="347" spans="1:5" x14ac:dyDescent="0.2">
      <c r="A347" s="3"/>
      <c r="B347" s="213"/>
      <c r="C347" s="5"/>
      <c r="D347" s="5"/>
      <c r="E347" s="5"/>
    </row>
    <row r="348" spans="1:5" x14ac:dyDescent="0.2">
      <c r="A348" s="3"/>
      <c r="B348" s="213"/>
      <c r="C348" s="5"/>
      <c r="D348" s="5"/>
      <c r="E348" s="5"/>
    </row>
    <row r="349" spans="1:5" x14ac:dyDescent="0.2">
      <c r="A349" s="3"/>
      <c r="B349" s="213"/>
      <c r="C349" s="5"/>
      <c r="D349" s="5"/>
      <c r="E349" s="5"/>
    </row>
    <row r="350" spans="1:5" x14ac:dyDescent="0.2">
      <c r="A350" s="3"/>
      <c r="B350" s="213"/>
      <c r="C350" s="5"/>
      <c r="D350" s="5"/>
      <c r="E350" s="5"/>
    </row>
    <row r="351" spans="1:5" x14ac:dyDescent="0.2">
      <c r="A351" s="3"/>
      <c r="B351" s="213"/>
      <c r="C351" s="5"/>
      <c r="D351" s="5"/>
      <c r="E351" s="5"/>
    </row>
    <row r="352" spans="1:5" x14ac:dyDescent="0.2">
      <c r="A352" s="3"/>
      <c r="B352" s="213"/>
      <c r="C352" s="5"/>
      <c r="D352" s="5"/>
      <c r="E352" s="5"/>
    </row>
    <row r="353" spans="1:5" x14ac:dyDescent="0.2">
      <c r="A353" s="3"/>
      <c r="B353" s="213"/>
      <c r="C353" s="5"/>
      <c r="D353" s="5"/>
      <c r="E353" s="5"/>
    </row>
    <row r="354" spans="1:5" x14ac:dyDescent="0.2">
      <c r="A354" s="3"/>
      <c r="B354" s="213"/>
      <c r="C354" s="5"/>
      <c r="D354" s="5"/>
      <c r="E354" s="5"/>
    </row>
    <row r="355" spans="1:5" x14ac:dyDescent="0.2">
      <c r="A355" s="3"/>
      <c r="B355" s="213"/>
      <c r="C355" s="5"/>
      <c r="D355" s="5"/>
      <c r="E355" s="5"/>
    </row>
    <row r="356" spans="1:5" x14ac:dyDescent="0.2">
      <c r="A356" s="3"/>
      <c r="B356" s="213"/>
      <c r="C356" s="5"/>
      <c r="D356" s="5"/>
      <c r="E356" s="5"/>
    </row>
    <row r="357" spans="1:5" x14ac:dyDescent="0.2">
      <c r="A357" s="3"/>
      <c r="B357" s="213"/>
      <c r="C357" s="5"/>
      <c r="D357" s="5"/>
      <c r="E357" s="5"/>
    </row>
    <row r="358" spans="1:5" x14ac:dyDescent="0.2">
      <c r="A358" s="3"/>
      <c r="B358" s="213"/>
      <c r="C358" s="5"/>
      <c r="D358" s="5"/>
      <c r="E358" s="5"/>
    </row>
    <row r="359" spans="1:5" x14ac:dyDescent="0.2">
      <c r="A359" s="3"/>
      <c r="B359" s="213"/>
      <c r="C359" s="5"/>
      <c r="D359" s="5"/>
      <c r="E359" s="5"/>
    </row>
    <row r="360" spans="1:5" x14ac:dyDescent="0.2">
      <c r="A360" s="3"/>
      <c r="B360" s="213"/>
      <c r="C360" s="5"/>
      <c r="D360" s="5"/>
      <c r="E360" s="5"/>
    </row>
    <row r="361" spans="1:5" x14ac:dyDescent="0.2">
      <c r="A361" s="3"/>
      <c r="B361" s="213"/>
      <c r="C361" s="5"/>
      <c r="D361" s="5"/>
      <c r="E361" s="5"/>
    </row>
    <row r="362" spans="1:5" x14ac:dyDescent="0.2">
      <c r="A362" s="3"/>
      <c r="B362" s="213"/>
      <c r="C362" s="5"/>
      <c r="D362" s="5"/>
      <c r="E362" s="5"/>
    </row>
    <row r="363" spans="1:5" x14ac:dyDescent="0.2">
      <c r="A363" s="3"/>
      <c r="B363" s="213"/>
      <c r="C363" s="5"/>
      <c r="D363" s="5"/>
      <c r="E363" s="5"/>
    </row>
    <row r="364" spans="1:5" x14ac:dyDescent="0.2">
      <c r="A364" s="3"/>
      <c r="B364" s="213"/>
      <c r="C364" s="5"/>
      <c r="D364" s="5"/>
      <c r="E364" s="5"/>
    </row>
    <row r="365" spans="1:5" x14ac:dyDescent="0.2">
      <c r="A365" s="3"/>
      <c r="B365" s="213"/>
      <c r="C365" s="5"/>
      <c r="D365" s="5"/>
      <c r="E365" s="5"/>
    </row>
    <row r="366" spans="1:5" x14ac:dyDescent="0.2">
      <c r="A366" s="3"/>
      <c r="B366" s="213"/>
      <c r="C366" s="5"/>
      <c r="D366" s="5"/>
      <c r="E366" s="5"/>
    </row>
    <row r="367" spans="1:5" x14ac:dyDescent="0.2">
      <c r="A367" s="3"/>
      <c r="B367" s="213"/>
      <c r="C367" s="5"/>
      <c r="D367" s="5"/>
      <c r="E367" s="5"/>
    </row>
    <row r="368" spans="1:5" x14ac:dyDescent="0.2">
      <c r="A368" s="3"/>
      <c r="B368" s="213"/>
      <c r="C368" s="5"/>
      <c r="D368" s="5"/>
      <c r="E368" s="5"/>
    </row>
    <row r="369" spans="1:5" x14ac:dyDescent="0.2">
      <c r="A369" s="3"/>
      <c r="B369" s="213"/>
      <c r="C369" s="5"/>
      <c r="D369" s="5"/>
      <c r="E369" s="5"/>
    </row>
    <row r="370" spans="1:5" x14ac:dyDescent="0.2">
      <c r="A370" s="3"/>
      <c r="B370" s="213"/>
      <c r="C370" s="5"/>
      <c r="D370" s="5"/>
      <c r="E370" s="5"/>
    </row>
    <row r="371" spans="1:5" x14ac:dyDescent="0.2">
      <c r="A371" s="3"/>
      <c r="B371" s="213"/>
      <c r="C371" s="5"/>
      <c r="D371" s="5"/>
      <c r="E371" s="5"/>
    </row>
    <row r="372" spans="1:5" x14ac:dyDescent="0.2">
      <c r="A372" s="3"/>
      <c r="B372" s="213"/>
      <c r="C372" s="5"/>
      <c r="D372" s="5"/>
      <c r="E372" s="5"/>
    </row>
    <row r="373" spans="1:5" x14ac:dyDescent="0.2">
      <c r="A373" s="3"/>
      <c r="B373" s="213"/>
      <c r="C373" s="5"/>
      <c r="D373" s="5"/>
      <c r="E373" s="5"/>
    </row>
    <row r="374" spans="1:5" x14ac:dyDescent="0.2">
      <c r="A374" s="3"/>
      <c r="B374" s="213"/>
      <c r="C374" s="5"/>
      <c r="D374" s="5"/>
      <c r="E374" s="5"/>
    </row>
    <row r="375" spans="1:5" x14ac:dyDescent="0.2">
      <c r="A375" s="3"/>
      <c r="B375" s="213"/>
      <c r="C375" s="5"/>
      <c r="D375" s="5"/>
      <c r="E375" s="5"/>
    </row>
    <row r="376" spans="1:5" x14ac:dyDescent="0.2">
      <c r="A376" s="3"/>
      <c r="B376" s="213"/>
      <c r="C376" s="5"/>
      <c r="D376" s="5"/>
      <c r="E376" s="5"/>
    </row>
    <row r="377" spans="1:5" x14ac:dyDescent="0.2">
      <c r="A377" s="3"/>
      <c r="B377" s="213"/>
      <c r="C377" s="5"/>
      <c r="D377" s="5"/>
      <c r="E377" s="5"/>
    </row>
    <row r="378" spans="1:5" x14ac:dyDescent="0.2">
      <c r="A378" s="3"/>
      <c r="B378" s="213"/>
      <c r="C378" s="5"/>
      <c r="D378" s="5"/>
      <c r="E378" s="5"/>
    </row>
    <row r="379" spans="1:5" x14ac:dyDescent="0.2">
      <c r="A379" s="3"/>
      <c r="B379" s="213"/>
      <c r="C379" s="5"/>
      <c r="D379" s="5"/>
      <c r="E379" s="5"/>
    </row>
    <row r="380" spans="1:5" x14ac:dyDescent="0.2">
      <c r="A380" s="3"/>
      <c r="B380" s="213"/>
      <c r="C380" s="5"/>
      <c r="D380" s="5"/>
      <c r="E380" s="5"/>
    </row>
    <row r="381" spans="1:5" x14ac:dyDescent="0.2">
      <c r="A381" s="3"/>
      <c r="B381" s="213"/>
      <c r="C381" s="5"/>
      <c r="D381" s="5"/>
      <c r="E381" s="5"/>
    </row>
    <row r="382" spans="1:5" x14ac:dyDescent="0.2">
      <c r="A382" s="3"/>
      <c r="B382" s="213"/>
      <c r="C382" s="5"/>
      <c r="D382" s="5"/>
      <c r="E382" s="5"/>
    </row>
    <row r="383" spans="1:5" x14ac:dyDescent="0.2">
      <c r="A383" s="3"/>
      <c r="B383" s="213"/>
      <c r="C383" s="5"/>
      <c r="D383" s="5"/>
      <c r="E383" s="5"/>
    </row>
    <row r="384" spans="1:5" x14ac:dyDescent="0.2">
      <c r="A384" s="3"/>
      <c r="B384" s="213"/>
      <c r="C384" s="5"/>
      <c r="D384" s="5"/>
      <c r="E384" s="5"/>
    </row>
    <row r="385" spans="1:5" x14ac:dyDescent="0.2">
      <c r="A385" s="3"/>
      <c r="B385" s="213"/>
      <c r="C385" s="5"/>
      <c r="D385" s="5"/>
      <c r="E385" s="5"/>
    </row>
    <row r="386" spans="1:5" x14ac:dyDescent="0.2">
      <c r="A386" s="3"/>
      <c r="B386" s="213"/>
      <c r="C386" s="5"/>
      <c r="D386" s="5"/>
      <c r="E386" s="5"/>
    </row>
    <row r="387" spans="1:5" x14ac:dyDescent="0.2">
      <c r="A387" s="3"/>
      <c r="B387" s="213"/>
      <c r="C387" s="5"/>
      <c r="D387" s="5"/>
      <c r="E387" s="5"/>
    </row>
    <row r="388" spans="1:5" x14ac:dyDescent="0.2">
      <c r="A388" s="3"/>
      <c r="B388" s="213"/>
      <c r="C388" s="5"/>
      <c r="D388" s="5"/>
      <c r="E388" s="5"/>
    </row>
    <row r="389" spans="1:5" x14ac:dyDescent="0.2">
      <c r="A389" s="3"/>
      <c r="B389" s="213"/>
      <c r="C389" s="5"/>
      <c r="D389" s="5"/>
      <c r="E389" s="5"/>
    </row>
    <row r="390" spans="1:5" x14ac:dyDescent="0.2">
      <c r="A390" s="3"/>
      <c r="B390" s="213"/>
      <c r="C390" s="5"/>
      <c r="D390" s="5"/>
      <c r="E390" s="5"/>
    </row>
    <row r="391" spans="1:5" x14ac:dyDescent="0.2">
      <c r="A391" s="3"/>
      <c r="B391" s="213"/>
      <c r="C391" s="5"/>
      <c r="D391" s="5"/>
      <c r="E391" s="5"/>
    </row>
    <row r="392" spans="1:5" x14ac:dyDescent="0.2">
      <c r="A392" s="3"/>
      <c r="B392" s="213"/>
      <c r="C392" s="5"/>
      <c r="D392" s="5"/>
      <c r="E392" s="5"/>
    </row>
    <row r="393" spans="1:5" x14ac:dyDescent="0.2">
      <c r="A393" s="3"/>
      <c r="B393" s="213"/>
      <c r="C393" s="5"/>
      <c r="D393" s="5"/>
      <c r="E393" s="5"/>
    </row>
    <row r="394" spans="1:5" x14ac:dyDescent="0.2">
      <c r="A394" s="3"/>
      <c r="B394" s="213"/>
      <c r="C394" s="5"/>
      <c r="D394" s="5"/>
      <c r="E394" s="5"/>
    </row>
    <row r="395" spans="1:5" x14ac:dyDescent="0.2">
      <c r="A395" s="3"/>
      <c r="B395" s="213"/>
      <c r="C395" s="5"/>
      <c r="D395" s="5"/>
      <c r="E395" s="5"/>
    </row>
    <row r="396" spans="1:5" x14ac:dyDescent="0.2">
      <c r="A396" s="3"/>
      <c r="B396" s="213"/>
      <c r="C396" s="5"/>
      <c r="D396" s="5"/>
      <c r="E396" s="5"/>
    </row>
    <row r="397" spans="1:5" x14ac:dyDescent="0.2">
      <c r="A397" s="3"/>
      <c r="B397" s="213"/>
      <c r="C397" s="5"/>
      <c r="D397" s="5"/>
      <c r="E397" s="5"/>
    </row>
    <row r="398" spans="1:5" x14ac:dyDescent="0.2">
      <c r="A398" s="3"/>
      <c r="B398" s="213"/>
      <c r="C398" s="5"/>
      <c r="D398" s="5"/>
      <c r="E398" s="5"/>
    </row>
    <row r="399" spans="1:5" x14ac:dyDescent="0.2">
      <c r="A399" s="3"/>
      <c r="B399" s="213"/>
      <c r="C399" s="5"/>
      <c r="D399" s="5"/>
      <c r="E399" s="5"/>
    </row>
    <row r="400" spans="1:5" x14ac:dyDescent="0.2">
      <c r="A400" s="3"/>
      <c r="B400" s="213"/>
      <c r="C400" s="5"/>
      <c r="D400" s="5"/>
      <c r="E400" s="5"/>
    </row>
    <row r="401" spans="1:5" x14ac:dyDescent="0.2">
      <c r="A401" s="3"/>
      <c r="B401" s="213"/>
      <c r="C401" s="5"/>
      <c r="D401" s="5"/>
      <c r="E401" s="5"/>
    </row>
    <row r="402" spans="1:5" x14ac:dyDescent="0.2">
      <c r="A402" s="3"/>
      <c r="B402" s="213"/>
      <c r="C402" s="5"/>
      <c r="D402" s="5"/>
      <c r="E402" s="5"/>
    </row>
    <row r="403" spans="1:5" x14ac:dyDescent="0.2">
      <c r="A403" s="3"/>
      <c r="B403" s="213"/>
      <c r="C403" s="5"/>
      <c r="D403" s="5"/>
      <c r="E403" s="5"/>
    </row>
    <row r="404" spans="1:5" x14ac:dyDescent="0.2">
      <c r="A404" s="3"/>
      <c r="B404" s="213"/>
      <c r="C404" s="5"/>
      <c r="D404" s="5"/>
      <c r="E404" s="5"/>
    </row>
    <row r="405" spans="1:5" x14ac:dyDescent="0.2">
      <c r="A405" s="3"/>
      <c r="B405" s="213"/>
      <c r="C405" s="5"/>
      <c r="D405" s="5"/>
      <c r="E405" s="5"/>
    </row>
    <row r="406" spans="1:5" x14ac:dyDescent="0.2">
      <c r="A406" s="3"/>
      <c r="B406" s="213"/>
      <c r="C406" s="5"/>
      <c r="D406" s="5"/>
      <c r="E406" s="5"/>
    </row>
    <row r="407" spans="1:5" x14ac:dyDescent="0.2">
      <c r="A407" s="3"/>
      <c r="B407" s="213"/>
      <c r="C407" s="5"/>
      <c r="D407" s="5"/>
      <c r="E407" s="5"/>
    </row>
    <row r="408" spans="1:5" x14ac:dyDescent="0.2">
      <c r="A408" s="3"/>
      <c r="B408" s="213"/>
      <c r="C408" s="5"/>
      <c r="D408" s="5"/>
      <c r="E408" s="5"/>
    </row>
    <row r="409" spans="1:5" x14ac:dyDescent="0.2">
      <c r="A409" s="3"/>
      <c r="B409" s="213"/>
      <c r="C409" s="5"/>
      <c r="D409" s="5"/>
      <c r="E409" s="5"/>
    </row>
    <row r="410" spans="1:5" x14ac:dyDescent="0.2">
      <c r="A410" s="3"/>
      <c r="B410" s="213"/>
      <c r="C410" s="5"/>
      <c r="D410" s="5"/>
      <c r="E410" s="5"/>
    </row>
    <row r="411" spans="1:5" x14ac:dyDescent="0.2">
      <c r="A411" s="3"/>
      <c r="B411" s="213"/>
      <c r="C411" s="5"/>
      <c r="D411" s="5"/>
      <c r="E411" s="5"/>
    </row>
    <row r="412" spans="1:5" x14ac:dyDescent="0.2">
      <c r="A412" s="3"/>
      <c r="B412" s="213"/>
      <c r="C412" s="5"/>
      <c r="D412" s="5"/>
      <c r="E412" s="5"/>
    </row>
    <row r="413" spans="1:5" x14ac:dyDescent="0.2">
      <c r="A413" s="3"/>
      <c r="B413" s="213"/>
      <c r="C413" s="5"/>
      <c r="D413" s="5"/>
      <c r="E413" s="5"/>
    </row>
    <row r="414" spans="1:5" x14ac:dyDescent="0.2">
      <c r="A414" s="3"/>
      <c r="B414" s="213"/>
      <c r="C414" s="5"/>
      <c r="D414" s="5"/>
      <c r="E414" s="5"/>
    </row>
    <row r="415" spans="1:5" x14ac:dyDescent="0.2">
      <c r="A415" s="3"/>
      <c r="B415" s="213"/>
      <c r="C415" s="5"/>
      <c r="D415" s="5"/>
      <c r="E415" s="5"/>
    </row>
    <row r="416" spans="1:5" x14ac:dyDescent="0.2">
      <c r="A416" s="3"/>
      <c r="B416" s="213"/>
      <c r="C416" s="5"/>
      <c r="D416" s="5"/>
      <c r="E416" s="5"/>
    </row>
    <row r="417" spans="1:5" x14ac:dyDescent="0.2">
      <c r="A417" s="3"/>
      <c r="B417" s="213"/>
      <c r="C417" s="5"/>
      <c r="D417" s="5"/>
      <c r="E417" s="5"/>
    </row>
    <row r="418" spans="1:5" x14ac:dyDescent="0.2">
      <c r="A418" s="3"/>
      <c r="B418" s="213"/>
      <c r="C418" s="5"/>
      <c r="D418" s="5"/>
      <c r="E418" s="5"/>
    </row>
    <row r="419" spans="1:5" x14ac:dyDescent="0.2">
      <c r="A419" s="3"/>
      <c r="B419" s="213"/>
      <c r="C419" s="5"/>
      <c r="D419" s="5"/>
      <c r="E419" s="5"/>
    </row>
    <row r="420" spans="1:5" x14ac:dyDescent="0.2">
      <c r="A420" s="3"/>
      <c r="B420" s="213"/>
      <c r="C420" s="5"/>
      <c r="D420" s="5"/>
      <c r="E420" s="5"/>
    </row>
    <row r="421" spans="1:5" x14ac:dyDescent="0.2">
      <c r="A421" s="3"/>
      <c r="B421" s="213"/>
      <c r="C421" s="5"/>
      <c r="D421" s="5"/>
      <c r="E421" s="5"/>
    </row>
    <row r="422" spans="1:5" x14ac:dyDescent="0.2">
      <c r="A422" s="3"/>
      <c r="B422" s="213"/>
      <c r="C422" s="5"/>
      <c r="D422" s="5"/>
      <c r="E422" s="5"/>
    </row>
    <row r="423" spans="1:5" x14ac:dyDescent="0.2">
      <c r="A423" s="3"/>
      <c r="B423" s="213"/>
      <c r="C423" s="5"/>
      <c r="D423" s="5"/>
      <c r="E423" s="5"/>
    </row>
    <row r="424" spans="1:5" x14ac:dyDescent="0.2">
      <c r="A424" s="3"/>
      <c r="B424" s="213"/>
      <c r="C424" s="5"/>
      <c r="D424" s="5"/>
      <c r="E424" s="5"/>
    </row>
    <row r="425" spans="1:5" x14ac:dyDescent="0.2">
      <c r="A425" s="3"/>
      <c r="B425" s="213"/>
      <c r="C425" s="5"/>
      <c r="D425" s="5"/>
      <c r="E425" s="5"/>
    </row>
    <row r="426" spans="1:5" x14ac:dyDescent="0.2">
      <c r="A426" s="3"/>
      <c r="B426" s="213"/>
      <c r="C426" s="5"/>
      <c r="D426" s="5"/>
      <c r="E426" s="5"/>
    </row>
    <row r="427" spans="1:5" x14ac:dyDescent="0.2">
      <c r="A427" s="3"/>
      <c r="B427" s="213"/>
      <c r="C427" s="5"/>
      <c r="D427" s="5"/>
      <c r="E427" s="5"/>
    </row>
    <row r="428" spans="1:5" x14ac:dyDescent="0.2">
      <c r="A428" s="3"/>
      <c r="B428" s="213"/>
      <c r="C428" s="5"/>
      <c r="D428" s="5"/>
      <c r="E428" s="5"/>
    </row>
    <row r="429" spans="1:5" x14ac:dyDescent="0.2">
      <c r="A429" s="3"/>
      <c r="B429" s="213"/>
      <c r="C429" s="5"/>
      <c r="D429" s="5"/>
      <c r="E429" s="5"/>
    </row>
    <row r="430" spans="1:5" x14ac:dyDescent="0.2">
      <c r="A430" s="3"/>
      <c r="B430" s="213"/>
      <c r="C430" s="5"/>
      <c r="D430" s="5"/>
      <c r="E430" s="5"/>
    </row>
    <row r="431" spans="1:5" x14ac:dyDescent="0.2">
      <c r="A431" s="3"/>
      <c r="B431" s="213"/>
      <c r="C431" s="5"/>
      <c r="D431" s="5"/>
      <c r="E431" s="5"/>
    </row>
    <row r="432" spans="1:5" x14ac:dyDescent="0.2">
      <c r="A432" s="3"/>
      <c r="B432" s="213"/>
      <c r="C432" s="5"/>
      <c r="D432" s="5"/>
      <c r="E432" s="5"/>
    </row>
    <row r="433" spans="1:5" x14ac:dyDescent="0.2">
      <c r="A433" s="3"/>
      <c r="B433" s="213"/>
      <c r="C433" s="5"/>
      <c r="D433" s="5"/>
      <c r="E433" s="5"/>
    </row>
    <row r="434" spans="1:5" x14ac:dyDescent="0.2">
      <c r="A434" s="3"/>
      <c r="B434" s="213"/>
      <c r="C434" s="5"/>
      <c r="D434" s="5"/>
      <c r="E434" s="5"/>
    </row>
    <row r="435" spans="1:5" x14ac:dyDescent="0.2">
      <c r="A435" s="3"/>
      <c r="B435" s="213"/>
      <c r="C435" s="5"/>
      <c r="D435" s="5"/>
      <c r="E435" s="5"/>
    </row>
    <row r="436" spans="1:5" x14ac:dyDescent="0.2">
      <c r="A436" s="3"/>
      <c r="B436" s="213"/>
      <c r="C436" s="5"/>
      <c r="D436" s="5"/>
      <c r="E436" s="5"/>
    </row>
    <row r="437" spans="1:5" x14ac:dyDescent="0.2">
      <c r="A437" s="3"/>
      <c r="B437" s="213"/>
      <c r="C437" s="5"/>
      <c r="D437" s="5"/>
      <c r="E437" s="5"/>
    </row>
    <row r="438" spans="1:5" x14ac:dyDescent="0.2">
      <c r="A438" s="3"/>
      <c r="B438" s="213"/>
      <c r="C438" s="5"/>
      <c r="D438" s="5"/>
      <c r="E438" s="5"/>
    </row>
    <row r="439" spans="1:5" x14ac:dyDescent="0.2">
      <c r="A439" s="3"/>
      <c r="B439" s="213"/>
      <c r="C439" s="5"/>
      <c r="D439" s="5"/>
      <c r="E439" s="5"/>
    </row>
    <row r="440" spans="1:5" x14ac:dyDescent="0.2">
      <c r="A440" s="3"/>
      <c r="B440" s="213"/>
      <c r="C440" s="5"/>
      <c r="D440" s="5"/>
      <c r="E440" s="5"/>
    </row>
    <row r="441" spans="1:5" x14ac:dyDescent="0.2">
      <c r="A441" s="3"/>
      <c r="B441" s="213"/>
      <c r="C441" s="5"/>
      <c r="D441" s="5"/>
      <c r="E441" s="5"/>
    </row>
    <row r="442" spans="1:5" x14ac:dyDescent="0.2">
      <c r="A442" s="3"/>
      <c r="B442" s="213"/>
      <c r="C442" s="5"/>
      <c r="D442" s="5"/>
      <c r="E442" s="5"/>
    </row>
    <row r="443" spans="1:5" x14ac:dyDescent="0.2">
      <c r="A443" s="3"/>
      <c r="B443" s="213"/>
      <c r="C443" s="5"/>
      <c r="D443" s="5"/>
      <c r="E443" s="5"/>
    </row>
    <row r="444" spans="1:5" x14ac:dyDescent="0.2">
      <c r="A444" s="3"/>
      <c r="B444" s="213"/>
      <c r="C444" s="5"/>
      <c r="D444" s="5"/>
      <c r="E444" s="5"/>
    </row>
    <row r="445" spans="1:5" x14ac:dyDescent="0.2">
      <c r="A445" s="3"/>
      <c r="B445" s="213"/>
      <c r="C445" s="5"/>
      <c r="D445" s="5"/>
      <c r="E445" s="5"/>
    </row>
    <row r="446" spans="1:5" x14ac:dyDescent="0.2">
      <c r="A446" s="3"/>
      <c r="B446" s="213"/>
      <c r="C446" s="5"/>
      <c r="D446" s="5"/>
      <c r="E446" s="5"/>
    </row>
    <row r="447" spans="1:5" x14ac:dyDescent="0.2">
      <c r="A447" s="3"/>
      <c r="B447" s="213"/>
      <c r="C447" s="5"/>
      <c r="D447" s="5"/>
      <c r="E447" s="5"/>
    </row>
    <row r="448" spans="1:5" x14ac:dyDescent="0.2">
      <c r="A448" s="3"/>
      <c r="B448" s="213"/>
      <c r="C448" s="5"/>
      <c r="D448" s="5"/>
      <c r="E448" s="5"/>
    </row>
    <row r="449" spans="1:5" x14ac:dyDescent="0.2">
      <c r="A449" s="3"/>
      <c r="B449" s="213"/>
      <c r="C449" s="5"/>
      <c r="D449" s="5"/>
      <c r="E449" s="5"/>
    </row>
    <row r="450" spans="1:5" x14ac:dyDescent="0.2">
      <c r="A450" s="3"/>
      <c r="B450" s="213"/>
      <c r="C450" s="5"/>
      <c r="D450" s="5"/>
      <c r="E450" s="5"/>
    </row>
    <row r="451" spans="1:5" x14ac:dyDescent="0.2">
      <c r="A451" s="3"/>
      <c r="B451" s="213"/>
      <c r="C451" s="5"/>
      <c r="D451" s="5"/>
      <c r="E451" s="5"/>
    </row>
    <row r="452" spans="1:5" x14ac:dyDescent="0.2">
      <c r="A452" s="3"/>
      <c r="B452" s="213"/>
      <c r="C452" s="5"/>
      <c r="D452" s="5"/>
      <c r="E452" s="5"/>
    </row>
    <row r="453" spans="1:5" x14ac:dyDescent="0.2">
      <c r="A453" s="3"/>
      <c r="B453" s="213"/>
      <c r="C453" s="5"/>
      <c r="D453" s="5"/>
      <c r="E453" s="5"/>
    </row>
    <row r="454" spans="1:5" x14ac:dyDescent="0.2">
      <c r="A454" s="3"/>
      <c r="B454" s="213"/>
      <c r="C454" s="5"/>
      <c r="D454" s="5"/>
      <c r="E454" s="5"/>
    </row>
    <row r="455" spans="1:5" x14ac:dyDescent="0.2">
      <c r="A455" s="3"/>
      <c r="B455" s="213"/>
      <c r="C455" s="5"/>
      <c r="D455" s="5"/>
      <c r="E455" s="5"/>
    </row>
    <row r="456" spans="1:5" x14ac:dyDescent="0.2">
      <c r="A456" s="3"/>
      <c r="B456" s="213"/>
      <c r="C456" s="5"/>
      <c r="D456" s="5"/>
      <c r="E456" s="5"/>
    </row>
    <row r="457" spans="1:5" x14ac:dyDescent="0.2">
      <c r="A457" s="3"/>
      <c r="B457" s="213"/>
      <c r="C457" s="5"/>
      <c r="D457" s="5"/>
      <c r="E457" s="5"/>
    </row>
    <row r="458" spans="1:5" x14ac:dyDescent="0.2">
      <c r="A458" s="3"/>
      <c r="B458" s="213"/>
      <c r="C458" s="5"/>
      <c r="D458" s="5"/>
      <c r="E458" s="5"/>
    </row>
    <row r="459" spans="1:5" x14ac:dyDescent="0.2">
      <c r="A459" s="3"/>
      <c r="B459" s="213"/>
      <c r="C459" s="5"/>
      <c r="D459" s="5"/>
      <c r="E459" s="5"/>
    </row>
    <row r="460" spans="1:5" x14ac:dyDescent="0.2">
      <c r="A460" s="3"/>
      <c r="B460" s="213"/>
      <c r="C460" s="5"/>
      <c r="D460" s="5"/>
      <c r="E460" s="5"/>
    </row>
    <row r="461" spans="1:5" x14ac:dyDescent="0.2">
      <c r="A461" s="3"/>
      <c r="B461" s="213"/>
      <c r="C461" s="5"/>
      <c r="D461" s="5"/>
      <c r="E461" s="5"/>
    </row>
    <row r="462" spans="1:5" x14ac:dyDescent="0.2">
      <c r="A462" s="3"/>
      <c r="B462" s="213"/>
      <c r="C462" s="5"/>
      <c r="D462" s="5"/>
      <c r="E462" s="5"/>
    </row>
    <row r="463" spans="1:5" x14ac:dyDescent="0.2">
      <c r="A463" s="3"/>
      <c r="B463" s="213"/>
      <c r="C463" s="5"/>
      <c r="D463" s="5"/>
      <c r="E463" s="5"/>
    </row>
    <row r="464" spans="1:5" x14ac:dyDescent="0.2">
      <c r="A464" s="3"/>
      <c r="B464" s="213"/>
      <c r="C464" s="5"/>
      <c r="D464" s="5"/>
      <c r="E464" s="5"/>
    </row>
    <row r="465" spans="1:5" x14ac:dyDescent="0.2">
      <c r="A465" s="3"/>
      <c r="B465" s="213"/>
      <c r="C465" s="5"/>
      <c r="D465" s="5"/>
      <c r="E465" s="5"/>
    </row>
    <row r="466" spans="1:5" x14ac:dyDescent="0.2">
      <c r="A466" s="3"/>
      <c r="B466" s="213"/>
      <c r="C466" s="5"/>
      <c r="D466" s="5"/>
      <c r="E466" s="5"/>
    </row>
    <row r="467" spans="1:5" x14ac:dyDescent="0.2">
      <c r="A467" s="3"/>
      <c r="B467" s="213"/>
      <c r="C467" s="5"/>
      <c r="D467" s="5"/>
      <c r="E467" s="5"/>
    </row>
    <row r="468" spans="1:5" x14ac:dyDescent="0.2">
      <c r="A468" s="3"/>
      <c r="B468" s="213"/>
      <c r="C468" s="5"/>
      <c r="D468" s="5"/>
      <c r="E468" s="5"/>
    </row>
    <row r="469" spans="1:5" x14ac:dyDescent="0.2">
      <c r="A469" s="3"/>
      <c r="B469" s="213"/>
      <c r="C469" s="5"/>
      <c r="D469" s="5"/>
      <c r="E469" s="5"/>
    </row>
    <row r="470" spans="1:5" x14ac:dyDescent="0.2">
      <c r="A470" s="3"/>
      <c r="B470" s="213"/>
      <c r="C470" s="5"/>
      <c r="D470" s="5"/>
      <c r="E470" s="5"/>
    </row>
    <row r="471" spans="1:5" x14ac:dyDescent="0.2">
      <c r="A471" s="3"/>
      <c r="B471" s="213"/>
      <c r="C471" s="5"/>
      <c r="D471" s="5"/>
      <c r="E471" s="5"/>
    </row>
    <row r="472" spans="1:5" x14ac:dyDescent="0.2">
      <c r="A472" s="3"/>
      <c r="B472" s="213"/>
      <c r="C472" s="5"/>
      <c r="D472" s="5"/>
      <c r="E472" s="5"/>
    </row>
    <row r="473" spans="1:5" x14ac:dyDescent="0.2">
      <c r="A473" s="3"/>
      <c r="B473" s="213"/>
      <c r="C473" s="5"/>
      <c r="D473" s="5"/>
      <c r="E473" s="5"/>
    </row>
    <row r="474" spans="1:5" x14ac:dyDescent="0.2">
      <c r="A474" s="3"/>
      <c r="B474" s="213"/>
      <c r="C474" s="5"/>
      <c r="D474" s="5"/>
      <c r="E474" s="5"/>
    </row>
    <row r="475" spans="1:5" x14ac:dyDescent="0.2">
      <c r="A475" s="3"/>
      <c r="B475" s="213"/>
      <c r="C475" s="5"/>
      <c r="D475" s="5"/>
      <c r="E475" s="5"/>
    </row>
    <row r="476" spans="1:5" x14ac:dyDescent="0.2">
      <c r="A476" s="3"/>
      <c r="B476" s="213"/>
      <c r="C476" s="5"/>
      <c r="D476" s="5"/>
      <c r="E476" s="5"/>
    </row>
    <row r="477" spans="1:5" x14ac:dyDescent="0.2">
      <c r="A477" s="3"/>
      <c r="B477" s="213"/>
      <c r="C477" s="5"/>
      <c r="D477" s="5"/>
      <c r="E477" s="5"/>
    </row>
    <row r="478" spans="1:5" x14ac:dyDescent="0.2">
      <c r="A478" s="3"/>
      <c r="B478" s="213"/>
      <c r="C478" s="5"/>
      <c r="D478" s="5"/>
      <c r="E478" s="5"/>
    </row>
    <row r="479" spans="1:5" x14ac:dyDescent="0.2">
      <c r="A479" s="3"/>
      <c r="B479" s="213"/>
      <c r="C479" s="5"/>
      <c r="D479" s="5"/>
      <c r="E479" s="5"/>
    </row>
    <row r="480" spans="1:5" x14ac:dyDescent="0.2">
      <c r="A480" s="3"/>
      <c r="B480" s="213"/>
      <c r="C480" s="5"/>
      <c r="D480" s="5"/>
      <c r="E480" s="5"/>
    </row>
    <row r="481" spans="1:5" x14ac:dyDescent="0.2">
      <c r="A481" s="3"/>
      <c r="B481" s="213"/>
      <c r="C481" s="5"/>
      <c r="D481" s="5"/>
      <c r="E481" s="5"/>
    </row>
    <row r="482" spans="1:5" x14ac:dyDescent="0.2">
      <c r="A482" s="3"/>
      <c r="B482" s="213"/>
      <c r="C482" s="5"/>
      <c r="D482" s="5"/>
      <c r="E482" s="5"/>
    </row>
    <row r="483" spans="1:5" x14ac:dyDescent="0.2">
      <c r="A483" s="3"/>
      <c r="B483" s="213"/>
      <c r="C483" s="5"/>
      <c r="D483" s="5"/>
      <c r="E483" s="5"/>
    </row>
    <row r="484" spans="1:5" x14ac:dyDescent="0.2">
      <c r="A484" s="3"/>
      <c r="B484" s="213"/>
      <c r="C484" s="5"/>
      <c r="D484" s="5"/>
      <c r="E484" s="5"/>
    </row>
    <row r="485" spans="1:5" x14ac:dyDescent="0.2">
      <c r="A485" s="3"/>
      <c r="B485" s="213"/>
      <c r="C485" s="5"/>
      <c r="D485" s="5"/>
      <c r="E485" s="5"/>
    </row>
    <row r="486" spans="1:5" x14ac:dyDescent="0.2">
      <c r="A486" s="3"/>
      <c r="B486" s="213"/>
      <c r="C486" s="5"/>
      <c r="D486" s="5"/>
      <c r="E486" s="5"/>
    </row>
    <row r="487" spans="1:5" x14ac:dyDescent="0.2">
      <c r="A487" s="3"/>
      <c r="B487" s="213"/>
      <c r="C487" s="5"/>
      <c r="D487" s="5"/>
      <c r="E487" s="5"/>
    </row>
    <row r="488" spans="1:5" x14ac:dyDescent="0.2">
      <c r="A488" s="3"/>
      <c r="B488" s="213"/>
      <c r="C488" s="5"/>
      <c r="D488" s="5"/>
      <c r="E488" s="5"/>
    </row>
    <row r="489" spans="1:5" x14ac:dyDescent="0.2">
      <c r="A489" s="3"/>
      <c r="B489" s="213"/>
      <c r="C489" s="5"/>
      <c r="D489" s="5"/>
      <c r="E489" s="5"/>
    </row>
    <row r="490" spans="1:5" x14ac:dyDescent="0.2">
      <c r="A490" s="3"/>
      <c r="B490" s="213"/>
      <c r="C490" s="5"/>
      <c r="D490" s="5"/>
      <c r="E490" s="5"/>
    </row>
    <row r="491" spans="1:5" x14ac:dyDescent="0.2">
      <c r="A491" s="3"/>
      <c r="B491" s="213"/>
      <c r="C491" s="5"/>
      <c r="D491" s="5"/>
      <c r="E491" s="5"/>
    </row>
    <row r="492" spans="1:5" x14ac:dyDescent="0.2">
      <c r="A492" s="3"/>
      <c r="B492" s="213"/>
      <c r="C492" s="5"/>
      <c r="D492" s="5"/>
      <c r="E492" s="5"/>
    </row>
    <row r="493" spans="1:5" x14ac:dyDescent="0.2">
      <c r="A493" s="3"/>
      <c r="B493" s="213"/>
      <c r="C493" s="5"/>
      <c r="D493" s="5"/>
      <c r="E493" s="5"/>
    </row>
    <row r="494" spans="1:5" x14ac:dyDescent="0.2">
      <c r="A494" s="3"/>
      <c r="B494" s="213"/>
      <c r="C494" s="5"/>
      <c r="D494" s="5"/>
      <c r="E494" s="5"/>
    </row>
    <row r="495" spans="1:5" x14ac:dyDescent="0.2">
      <c r="A495" s="3"/>
      <c r="B495" s="213"/>
      <c r="C495" s="5"/>
      <c r="D495" s="5"/>
      <c r="E495" s="5"/>
    </row>
    <row r="496" spans="1:5" x14ac:dyDescent="0.2">
      <c r="A496" s="3"/>
      <c r="B496" s="213"/>
      <c r="C496" s="5"/>
      <c r="D496" s="5"/>
      <c r="E496" s="5"/>
    </row>
    <row r="497" spans="1:5" x14ac:dyDescent="0.2">
      <c r="A497" s="3"/>
      <c r="B497" s="213"/>
      <c r="C497" s="5"/>
      <c r="D497" s="5"/>
      <c r="E497" s="5"/>
    </row>
    <row r="498" spans="1:5" x14ac:dyDescent="0.2">
      <c r="A498" s="3"/>
      <c r="B498" s="213"/>
      <c r="C498" s="5"/>
      <c r="D498" s="5"/>
      <c r="E498" s="5"/>
    </row>
    <row r="499" spans="1:5" x14ac:dyDescent="0.2">
      <c r="A499" s="3"/>
      <c r="B499" s="213"/>
      <c r="C499" s="5"/>
      <c r="D499" s="5"/>
      <c r="E499" s="5"/>
    </row>
    <row r="500" spans="1:5" x14ac:dyDescent="0.2">
      <c r="A500" s="3"/>
      <c r="B500" s="213"/>
      <c r="C500" s="5"/>
      <c r="D500" s="5"/>
      <c r="E500" s="5"/>
    </row>
    <row r="501" spans="1:5" x14ac:dyDescent="0.2">
      <c r="A501" s="3"/>
      <c r="B501" s="213"/>
      <c r="C501" s="5"/>
      <c r="D501" s="5"/>
      <c r="E501" s="5"/>
    </row>
    <row r="502" spans="1:5" x14ac:dyDescent="0.2">
      <c r="A502" s="3"/>
      <c r="B502" s="213"/>
      <c r="C502" s="5"/>
      <c r="D502" s="5"/>
      <c r="E502" s="5"/>
    </row>
    <row r="503" spans="1:5" x14ac:dyDescent="0.2">
      <c r="A503" s="3"/>
      <c r="B503" s="213"/>
      <c r="C503" s="5"/>
      <c r="D503" s="5"/>
      <c r="E503" s="5"/>
    </row>
    <row r="504" spans="1:5" x14ac:dyDescent="0.2">
      <c r="A504" s="3"/>
      <c r="B504" s="213"/>
      <c r="C504" s="5"/>
      <c r="D504" s="5"/>
      <c r="E504" s="5"/>
    </row>
    <row r="505" spans="1:5" x14ac:dyDescent="0.2">
      <c r="A505" s="3"/>
      <c r="B505" s="213"/>
      <c r="C505" s="5"/>
      <c r="D505" s="5"/>
      <c r="E505" s="5"/>
    </row>
    <row r="506" spans="1:5" x14ac:dyDescent="0.2">
      <c r="A506" s="3"/>
      <c r="B506" s="213"/>
      <c r="C506" s="5"/>
      <c r="D506" s="5"/>
      <c r="E506" s="5"/>
    </row>
    <row r="507" spans="1:5" x14ac:dyDescent="0.2">
      <c r="A507" s="3"/>
      <c r="B507" s="213"/>
      <c r="C507" s="5"/>
      <c r="D507" s="5"/>
      <c r="E507" s="5"/>
    </row>
    <row r="508" spans="1:5" x14ac:dyDescent="0.2">
      <c r="A508" s="3"/>
      <c r="B508" s="213"/>
      <c r="C508" s="5"/>
      <c r="D508" s="5"/>
      <c r="E508" s="5"/>
    </row>
    <row r="509" spans="1:5" x14ac:dyDescent="0.2">
      <c r="A509" s="3"/>
      <c r="B509" s="213"/>
      <c r="C509" s="5"/>
      <c r="D509" s="5"/>
      <c r="E509" s="5"/>
    </row>
    <row r="510" spans="1:5" x14ac:dyDescent="0.2">
      <c r="A510" s="3"/>
      <c r="B510" s="213"/>
      <c r="C510" s="5"/>
      <c r="D510" s="5"/>
      <c r="E510" s="5"/>
    </row>
    <row r="511" spans="1:5" x14ac:dyDescent="0.2">
      <c r="A511" s="3"/>
      <c r="B511" s="213"/>
      <c r="C511" s="5"/>
      <c r="D511" s="5"/>
      <c r="E511" s="5"/>
    </row>
    <row r="512" spans="1:5" x14ac:dyDescent="0.2">
      <c r="A512" s="3"/>
      <c r="B512" s="213"/>
      <c r="C512" s="5"/>
      <c r="D512" s="5"/>
      <c r="E512" s="5"/>
    </row>
    <row r="513" spans="1:5" x14ac:dyDescent="0.2">
      <c r="A513" s="3"/>
      <c r="B513" s="213"/>
      <c r="C513" s="5"/>
      <c r="D513" s="5"/>
      <c r="E513" s="5"/>
    </row>
    <row r="514" spans="1:5" x14ac:dyDescent="0.2">
      <c r="A514" s="3"/>
      <c r="B514" s="213"/>
      <c r="C514" s="5"/>
      <c r="D514" s="5"/>
      <c r="E514" s="5"/>
    </row>
    <row r="515" spans="1:5" x14ac:dyDescent="0.2">
      <c r="A515" s="3"/>
      <c r="B515" s="213"/>
      <c r="C515" s="5"/>
      <c r="D515" s="5"/>
      <c r="E515" s="5"/>
    </row>
    <row r="516" spans="1:5" x14ac:dyDescent="0.2">
      <c r="A516" s="3"/>
      <c r="B516" s="213"/>
      <c r="C516" s="5"/>
      <c r="D516" s="5"/>
      <c r="E516" s="5"/>
    </row>
    <row r="517" spans="1:5" x14ac:dyDescent="0.2">
      <c r="A517" s="3"/>
      <c r="B517" s="213"/>
      <c r="C517" s="5"/>
      <c r="D517" s="5"/>
      <c r="E517" s="5"/>
    </row>
    <row r="518" spans="1:5" x14ac:dyDescent="0.2">
      <c r="A518" s="3"/>
      <c r="B518" s="213"/>
      <c r="C518" s="5"/>
      <c r="D518" s="5"/>
      <c r="E518" s="5"/>
    </row>
    <row r="519" spans="1:5" x14ac:dyDescent="0.2">
      <c r="A519" s="3"/>
      <c r="B519" s="213"/>
      <c r="C519" s="5"/>
      <c r="D519" s="5"/>
      <c r="E519" s="5"/>
    </row>
    <row r="520" spans="1:5" x14ac:dyDescent="0.2">
      <c r="A520" s="3"/>
      <c r="B520" s="213"/>
      <c r="C520" s="5"/>
      <c r="D520" s="5"/>
      <c r="E520" s="5"/>
    </row>
    <row r="521" spans="1:5" x14ac:dyDescent="0.2">
      <c r="A521" s="3"/>
      <c r="B521" s="213"/>
      <c r="C521" s="5"/>
      <c r="D521" s="5"/>
      <c r="E521" s="5"/>
    </row>
    <row r="522" spans="1:5" x14ac:dyDescent="0.2">
      <c r="A522" s="3"/>
      <c r="B522" s="213"/>
      <c r="C522" s="5"/>
      <c r="D522" s="5"/>
      <c r="E522" s="5"/>
    </row>
    <row r="523" spans="1:5" x14ac:dyDescent="0.2">
      <c r="A523" s="3"/>
      <c r="B523" s="213"/>
      <c r="C523" s="5"/>
      <c r="D523" s="5"/>
      <c r="E523" s="5"/>
    </row>
    <row r="524" spans="1:5" x14ac:dyDescent="0.2">
      <c r="A524" s="3"/>
      <c r="B524" s="213"/>
      <c r="C524" s="5"/>
      <c r="D524" s="5"/>
      <c r="E524" s="5"/>
    </row>
    <row r="525" spans="1:5" x14ac:dyDescent="0.2">
      <c r="A525" s="3"/>
      <c r="B525" s="213"/>
      <c r="C525" s="5"/>
      <c r="D525" s="5"/>
      <c r="E525" s="5"/>
    </row>
    <row r="526" spans="1:5" x14ac:dyDescent="0.2">
      <c r="A526" s="3"/>
      <c r="B526" s="213"/>
      <c r="C526" s="5"/>
      <c r="D526" s="5"/>
      <c r="E526" s="5"/>
    </row>
    <row r="527" spans="1:5" x14ac:dyDescent="0.2">
      <c r="A527" s="3"/>
      <c r="B527" s="213"/>
      <c r="C527" s="5"/>
      <c r="D527" s="5"/>
      <c r="E527" s="5"/>
    </row>
    <row r="528" spans="1:5" x14ac:dyDescent="0.2">
      <c r="A528" s="3"/>
      <c r="B528" s="213"/>
      <c r="C528" s="5"/>
      <c r="D528" s="5"/>
      <c r="E528" s="5"/>
    </row>
    <row r="529" spans="1:5" x14ac:dyDescent="0.2">
      <c r="A529" s="3"/>
      <c r="B529" s="213"/>
      <c r="C529" s="5"/>
      <c r="D529" s="5"/>
      <c r="E529" s="5"/>
    </row>
    <row r="530" spans="1:5" x14ac:dyDescent="0.2">
      <c r="A530" s="3"/>
      <c r="B530" s="213"/>
      <c r="C530" s="5"/>
      <c r="D530" s="5"/>
      <c r="E530" s="5"/>
    </row>
    <row r="531" spans="1:5" x14ac:dyDescent="0.2">
      <c r="A531" s="3"/>
      <c r="B531" s="213"/>
      <c r="C531" s="5"/>
      <c r="D531" s="5"/>
      <c r="E531" s="5"/>
    </row>
    <row r="532" spans="1:5" x14ac:dyDescent="0.2">
      <c r="A532" s="3"/>
      <c r="B532" s="213"/>
      <c r="C532" s="5"/>
      <c r="D532" s="5"/>
      <c r="E532" s="5"/>
    </row>
    <row r="533" spans="1:5" x14ac:dyDescent="0.2">
      <c r="A533" s="3"/>
      <c r="B533" s="213"/>
      <c r="C533" s="5"/>
      <c r="D533" s="5"/>
      <c r="E533" s="5"/>
    </row>
    <row r="534" spans="1:5" x14ac:dyDescent="0.2">
      <c r="A534" s="3"/>
      <c r="B534" s="213"/>
      <c r="C534" s="5"/>
      <c r="D534" s="5"/>
      <c r="E534" s="5"/>
    </row>
    <row r="535" spans="1:5" x14ac:dyDescent="0.2">
      <c r="A535" s="3"/>
      <c r="B535" s="213"/>
      <c r="C535" s="5"/>
      <c r="D535" s="5"/>
      <c r="E535" s="5"/>
    </row>
    <row r="536" spans="1:5" x14ac:dyDescent="0.2">
      <c r="A536" s="3"/>
      <c r="B536" s="213"/>
      <c r="C536" s="5"/>
      <c r="D536" s="5"/>
      <c r="E536" s="5"/>
    </row>
    <row r="537" spans="1:5" x14ac:dyDescent="0.2">
      <c r="A537" s="3"/>
      <c r="B537" s="213"/>
      <c r="C537" s="5"/>
      <c r="D537" s="5"/>
      <c r="E537" s="5"/>
    </row>
    <row r="538" spans="1:5" x14ac:dyDescent="0.2">
      <c r="A538" s="3"/>
      <c r="B538" s="213"/>
      <c r="C538" s="5"/>
      <c r="D538" s="5"/>
      <c r="E538" s="5"/>
    </row>
    <row r="539" spans="1:5" x14ac:dyDescent="0.2">
      <c r="A539" s="3"/>
      <c r="B539" s="213"/>
      <c r="C539" s="5"/>
      <c r="D539" s="5"/>
      <c r="E539" s="5"/>
    </row>
    <row r="540" spans="1:5" x14ac:dyDescent="0.2">
      <c r="A540" s="3"/>
      <c r="B540" s="213"/>
      <c r="C540" s="5"/>
      <c r="D540" s="5"/>
      <c r="E540" s="5"/>
    </row>
    <row r="541" spans="1:5" x14ac:dyDescent="0.2">
      <c r="A541" s="3"/>
      <c r="B541" s="213"/>
      <c r="C541" s="5"/>
      <c r="D541" s="5"/>
      <c r="E541" s="5"/>
    </row>
    <row r="542" spans="1:5" x14ac:dyDescent="0.2">
      <c r="A542" s="3"/>
      <c r="B542" s="213"/>
      <c r="C542" s="5"/>
      <c r="D542" s="5"/>
      <c r="E542" s="5"/>
    </row>
    <row r="543" spans="1:5" x14ac:dyDescent="0.2">
      <c r="A543" s="3"/>
      <c r="B543" s="213"/>
      <c r="C543" s="5"/>
      <c r="D543" s="5"/>
      <c r="E543" s="5"/>
    </row>
    <row r="544" spans="1:5" x14ac:dyDescent="0.2">
      <c r="A544" s="3"/>
      <c r="B544" s="213"/>
      <c r="C544" s="5"/>
      <c r="D544" s="5"/>
      <c r="E544" s="5"/>
    </row>
    <row r="545" spans="1:5" x14ac:dyDescent="0.2">
      <c r="A545" s="3"/>
      <c r="B545" s="213"/>
      <c r="C545" s="5"/>
      <c r="D545" s="5"/>
      <c r="E545" s="5"/>
    </row>
    <row r="546" spans="1:5" x14ac:dyDescent="0.2">
      <c r="A546" s="3"/>
      <c r="B546" s="213"/>
      <c r="C546" s="5"/>
      <c r="D546" s="5"/>
      <c r="E546" s="5"/>
    </row>
    <row r="547" spans="1:5" x14ac:dyDescent="0.2">
      <c r="A547" s="3"/>
      <c r="B547" s="213"/>
      <c r="C547" s="5"/>
      <c r="D547" s="5"/>
      <c r="E547" s="5"/>
    </row>
    <row r="548" spans="1:5" x14ac:dyDescent="0.2">
      <c r="A548" s="3"/>
      <c r="B548" s="213"/>
      <c r="C548" s="5"/>
      <c r="D548" s="5"/>
      <c r="E548" s="5"/>
    </row>
    <row r="549" spans="1:5" x14ac:dyDescent="0.2">
      <c r="A549" s="3"/>
      <c r="B549" s="213"/>
      <c r="C549" s="5"/>
      <c r="D549" s="5"/>
      <c r="E549" s="5"/>
    </row>
    <row r="550" spans="1:5" x14ac:dyDescent="0.2">
      <c r="A550" s="3"/>
      <c r="B550" s="213"/>
      <c r="C550" s="5"/>
      <c r="D550" s="5"/>
      <c r="E550" s="5"/>
    </row>
    <row r="551" spans="1:5" x14ac:dyDescent="0.2">
      <c r="A551" s="3"/>
      <c r="B551" s="213"/>
      <c r="C551" s="5"/>
      <c r="D551" s="5"/>
      <c r="E551" s="5"/>
    </row>
    <row r="552" spans="1:5" x14ac:dyDescent="0.2">
      <c r="A552" s="3"/>
      <c r="B552" s="213"/>
      <c r="C552" s="5"/>
      <c r="D552" s="5"/>
      <c r="E552" s="5"/>
    </row>
    <row r="553" spans="1:5" x14ac:dyDescent="0.2">
      <c r="A553" s="3"/>
      <c r="B553" s="213"/>
      <c r="C553" s="5"/>
      <c r="D553" s="5"/>
      <c r="E553" s="5"/>
    </row>
    <row r="554" spans="1:5" x14ac:dyDescent="0.2">
      <c r="A554" s="3"/>
      <c r="B554" s="213"/>
      <c r="C554" s="5"/>
      <c r="D554" s="5"/>
      <c r="E554" s="5"/>
    </row>
    <row r="555" spans="1:5" x14ac:dyDescent="0.2">
      <c r="A555" s="3"/>
      <c r="B555" s="213"/>
      <c r="C555" s="5"/>
      <c r="D555" s="5"/>
      <c r="E555" s="5"/>
    </row>
    <row r="556" spans="1:5" x14ac:dyDescent="0.2">
      <c r="A556" s="3"/>
      <c r="B556" s="213"/>
      <c r="C556" s="5"/>
      <c r="D556" s="5"/>
      <c r="E556" s="5"/>
    </row>
    <row r="557" spans="1:5" x14ac:dyDescent="0.2">
      <c r="A557" s="3"/>
      <c r="B557" s="213"/>
      <c r="C557" s="5"/>
      <c r="D557" s="5"/>
      <c r="E557" s="5"/>
    </row>
    <row r="558" spans="1:5" x14ac:dyDescent="0.2">
      <c r="A558" s="3"/>
      <c r="B558" s="213"/>
      <c r="C558" s="5"/>
      <c r="D558" s="5"/>
      <c r="E558" s="5"/>
    </row>
    <row r="559" spans="1:5" x14ac:dyDescent="0.2">
      <c r="A559" s="3"/>
      <c r="B559" s="213"/>
      <c r="C559" s="5"/>
      <c r="D559" s="5"/>
      <c r="E559" s="5"/>
    </row>
    <row r="560" spans="1:5" x14ac:dyDescent="0.2">
      <c r="A560" s="3"/>
      <c r="B560" s="213"/>
      <c r="C560" s="5"/>
      <c r="D560" s="5"/>
      <c r="E560" s="5"/>
    </row>
    <row r="561" spans="1:5" x14ac:dyDescent="0.2">
      <c r="A561" s="3"/>
      <c r="B561" s="213"/>
      <c r="C561" s="5"/>
      <c r="D561" s="5"/>
      <c r="E561" s="5"/>
    </row>
    <row r="562" spans="1:5" x14ac:dyDescent="0.2">
      <c r="A562" s="3"/>
      <c r="B562" s="213"/>
      <c r="C562" s="5"/>
      <c r="D562" s="5"/>
      <c r="E562" s="5"/>
    </row>
    <row r="563" spans="1:5" x14ac:dyDescent="0.2">
      <c r="A563" s="3"/>
      <c r="B563" s="213"/>
      <c r="C563" s="5"/>
      <c r="D563" s="5"/>
      <c r="E563" s="5"/>
    </row>
    <row r="564" spans="1:5" x14ac:dyDescent="0.2">
      <c r="A564" s="3"/>
      <c r="B564" s="213"/>
      <c r="C564" s="5"/>
      <c r="D564" s="5"/>
      <c r="E564" s="5"/>
    </row>
    <row r="565" spans="1:5" x14ac:dyDescent="0.2">
      <c r="A565" s="3"/>
      <c r="B565" s="213"/>
      <c r="C565" s="5"/>
      <c r="D565" s="5"/>
      <c r="E565" s="5"/>
    </row>
    <row r="566" spans="1:5" x14ac:dyDescent="0.2">
      <c r="A566" s="3"/>
      <c r="B566" s="213"/>
      <c r="C566" s="5"/>
      <c r="D566" s="5"/>
      <c r="E566" s="5"/>
    </row>
    <row r="567" spans="1:5" x14ac:dyDescent="0.2">
      <c r="A567" s="3"/>
      <c r="B567" s="213"/>
      <c r="C567" s="5"/>
      <c r="D567" s="5"/>
      <c r="E567" s="5"/>
    </row>
    <row r="568" spans="1:5" x14ac:dyDescent="0.2">
      <c r="A568" s="3"/>
      <c r="B568" s="213"/>
      <c r="C568" s="5"/>
      <c r="D568" s="5"/>
      <c r="E568" s="5"/>
    </row>
    <row r="569" spans="1:5" x14ac:dyDescent="0.2">
      <c r="A569" s="3"/>
      <c r="B569" s="213"/>
      <c r="C569" s="5"/>
      <c r="D569" s="5"/>
      <c r="E569" s="5"/>
    </row>
    <row r="570" spans="1:5" x14ac:dyDescent="0.2">
      <c r="A570" s="3"/>
      <c r="B570" s="213"/>
      <c r="C570" s="5"/>
      <c r="D570" s="5"/>
      <c r="E570" s="5"/>
    </row>
    <row r="571" spans="1:5" x14ac:dyDescent="0.2">
      <c r="A571" s="3"/>
      <c r="B571" s="213"/>
      <c r="C571" s="5"/>
      <c r="D571" s="5"/>
      <c r="E571" s="5"/>
    </row>
    <row r="572" spans="1:5" x14ac:dyDescent="0.2">
      <c r="A572" s="3"/>
      <c r="B572" s="213"/>
      <c r="C572" s="5"/>
      <c r="D572" s="5"/>
      <c r="E572" s="5"/>
    </row>
    <row r="573" spans="1:5" x14ac:dyDescent="0.2">
      <c r="A573" s="3"/>
      <c r="B573" s="213"/>
      <c r="C573" s="5"/>
      <c r="D573" s="5"/>
      <c r="E573" s="5"/>
    </row>
    <row r="574" spans="1:5" x14ac:dyDescent="0.2">
      <c r="A574" s="3"/>
      <c r="B574" s="213"/>
      <c r="C574" s="5"/>
      <c r="D574" s="5"/>
      <c r="E574" s="5"/>
    </row>
    <row r="575" spans="1:5" x14ac:dyDescent="0.2">
      <c r="A575" s="3"/>
      <c r="B575" s="213"/>
      <c r="C575" s="5"/>
      <c r="D575" s="5"/>
      <c r="E575" s="5"/>
    </row>
    <row r="576" spans="1:5" x14ac:dyDescent="0.2">
      <c r="A576" s="3"/>
      <c r="B576" s="213"/>
      <c r="C576" s="5"/>
      <c r="D576" s="5"/>
      <c r="E576" s="5"/>
    </row>
    <row r="577" spans="1:5" x14ac:dyDescent="0.2">
      <c r="A577" s="3"/>
      <c r="B577" s="213"/>
      <c r="C577" s="5"/>
      <c r="D577" s="5"/>
      <c r="E577" s="5"/>
    </row>
    <row r="578" spans="1:5" x14ac:dyDescent="0.2">
      <c r="A578" s="3"/>
      <c r="B578" s="213"/>
      <c r="C578" s="5"/>
      <c r="D578" s="5"/>
      <c r="E578" s="5"/>
    </row>
    <row r="579" spans="1:5" x14ac:dyDescent="0.2">
      <c r="A579" s="3"/>
      <c r="B579" s="213"/>
      <c r="C579" s="5"/>
      <c r="D579" s="5"/>
      <c r="E579" s="5"/>
    </row>
    <row r="580" spans="1:5" x14ac:dyDescent="0.2">
      <c r="A580" s="3"/>
      <c r="B580" s="213"/>
      <c r="C580" s="5"/>
      <c r="D580" s="5"/>
      <c r="E580" s="5"/>
    </row>
    <row r="581" spans="1:5" x14ac:dyDescent="0.2">
      <c r="A581" s="3"/>
      <c r="B581" s="213"/>
      <c r="C581" s="5"/>
      <c r="D581" s="5"/>
      <c r="E581" s="5"/>
    </row>
    <row r="582" spans="1:5" x14ac:dyDescent="0.2">
      <c r="A582" s="3"/>
      <c r="B582" s="213"/>
      <c r="C582" s="5"/>
      <c r="D582" s="5"/>
      <c r="E582" s="5"/>
    </row>
    <row r="583" spans="1:5" x14ac:dyDescent="0.2">
      <c r="A583" s="3"/>
      <c r="B583" s="213"/>
      <c r="C583" s="5"/>
      <c r="D583" s="5"/>
      <c r="E583" s="5"/>
    </row>
    <row r="584" spans="1:5" x14ac:dyDescent="0.2">
      <c r="A584" s="3"/>
      <c r="B584" s="213"/>
      <c r="C584" s="5"/>
      <c r="D584" s="5"/>
      <c r="E584" s="5"/>
    </row>
    <row r="585" spans="1:5" x14ac:dyDescent="0.2">
      <c r="A585" s="3"/>
      <c r="B585" s="213"/>
      <c r="C585" s="5"/>
      <c r="D585" s="5"/>
      <c r="E585" s="5"/>
    </row>
    <row r="586" spans="1:5" x14ac:dyDescent="0.2">
      <c r="A586" s="3"/>
      <c r="B586" s="213"/>
      <c r="C586" s="5"/>
      <c r="D586" s="5"/>
      <c r="E586" s="5"/>
    </row>
    <row r="587" spans="1:5" x14ac:dyDescent="0.2">
      <c r="A587" s="3"/>
      <c r="B587" s="213"/>
      <c r="C587" s="5"/>
      <c r="D587" s="5"/>
      <c r="E587" s="5"/>
    </row>
    <row r="588" spans="1:5" x14ac:dyDescent="0.2">
      <c r="A588" s="3"/>
      <c r="B588" s="213"/>
      <c r="C588" s="5"/>
      <c r="D588" s="5"/>
      <c r="E588" s="5"/>
    </row>
    <row r="589" spans="1:5" x14ac:dyDescent="0.2">
      <c r="A589" s="3"/>
      <c r="B589" s="213"/>
      <c r="C589" s="5"/>
      <c r="D589" s="5"/>
      <c r="E589" s="5"/>
    </row>
    <row r="590" spans="1:5" x14ac:dyDescent="0.2">
      <c r="A590" s="3"/>
      <c r="B590" s="213"/>
      <c r="C590" s="5"/>
      <c r="D590" s="5"/>
      <c r="E590" s="5"/>
    </row>
    <row r="591" spans="1:5" x14ac:dyDescent="0.2">
      <c r="A591" s="3"/>
      <c r="B591" s="213"/>
      <c r="C591" s="5"/>
      <c r="D591" s="5"/>
      <c r="E591" s="5"/>
    </row>
    <row r="592" spans="1:5" x14ac:dyDescent="0.2">
      <c r="A592" s="3"/>
      <c r="B592" s="213"/>
      <c r="C592" s="5"/>
      <c r="D592" s="5"/>
      <c r="E592" s="5"/>
    </row>
    <row r="593" spans="1:5" x14ac:dyDescent="0.2">
      <c r="A593" s="3"/>
      <c r="B593" s="213"/>
      <c r="C593" s="5"/>
      <c r="D593" s="5"/>
      <c r="E593" s="5"/>
    </row>
    <row r="594" spans="1:5" x14ac:dyDescent="0.2">
      <c r="A594" s="3"/>
      <c r="B594" s="213"/>
      <c r="C594" s="5"/>
      <c r="D594" s="5"/>
      <c r="E594" s="5"/>
    </row>
    <row r="595" spans="1:5" x14ac:dyDescent="0.2">
      <c r="A595" s="3"/>
      <c r="B595" s="213"/>
      <c r="C595" s="5"/>
      <c r="D595" s="5"/>
      <c r="E595" s="5"/>
    </row>
    <row r="596" spans="1:5" x14ac:dyDescent="0.2">
      <c r="A596" s="3"/>
      <c r="B596" s="213"/>
      <c r="C596" s="5"/>
      <c r="D596" s="5"/>
      <c r="E596" s="5"/>
    </row>
    <row r="597" spans="1:5" x14ac:dyDescent="0.2">
      <c r="A597" s="3"/>
      <c r="B597" s="213"/>
      <c r="C597" s="5"/>
      <c r="D597" s="5"/>
      <c r="E597" s="5"/>
    </row>
    <row r="598" spans="1:5" x14ac:dyDescent="0.2">
      <c r="A598" s="3"/>
      <c r="B598" s="213"/>
      <c r="C598" s="5"/>
      <c r="D598" s="5"/>
      <c r="E598" s="5"/>
    </row>
    <row r="599" spans="1:5" x14ac:dyDescent="0.2">
      <c r="A599" s="3"/>
      <c r="B599" s="213"/>
      <c r="C599" s="5"/>
      <c r="D599" s="5"/>
      <c r="E599" s="5"/>
    </row>
    <row r="600" spans="1:5" x14ac:dyDescent="0.2">
      <c r="A600" s="3"/>
      <c r="B600" s="213"/>
      <c r="C600" s="5"/>
      <c r="D600" s="5"/>
      <c r="E600" s="5"/>
    </row>
    <row r="601" spans="1:5" x14ac:dyDescent="0.2">
      <c r="A601" s="3"/>
      <c r="B601" s="213"/>
      <c r="C601" s="5"/>
      <c r="D601" s="5"/>
      <c r="E601" s="5"/>
    </row>
    <row r="602" spans="1:5" x14ac:dyDescent="0.2">
      <c r="A602" s="3"/>
      <c r="B602" s="213"/>
      <c r="C602" s="5"/>
      <c r="D602" s="5"/>
      <c r="E602" s="5"/>
    </row>
    <row r="603" spans="1:5" x14ac:dyDescent="0.2">
      <c r="A603" s="3"/>
      <c r="B603" s="213"/>
      <c r="C603" s="5"/>
      <c r="D603" s="5"/>
      <c r="E603" s="5"/>
    </row>
    <row r="604" spans="1:5" x14ac:dyDescent="0.2">
      <c r="A604" s="3"/>
      <c r="B604" s="213"/>
      <c r="C604" s="5"/>
      <c r="D604" s="5"/>
      <c r="E604" s="5"/>
    </row>
    <row r="605" spans="1:5" x14ac:dyDescent="0.2">
      <c r="A605" s="3"/>
      <c r="B605" s="213"/>
      <c r="C605" s="5"/>
      <c r="D605" s="5"/>
      <c r="E605" s="5"/>
    </row>
    <row r="606" spans="1:5" x14ac:dyDescent="0.2">
      <c r="A606" s="3"/>
      <c r="B606" s="213"/>
      <c r="C606" s="5"/>
      <c r="D606" s="5"/>
      <c r="E606" s="5"/>
    </row>
    <row r="607" spans="1:5" x14ac:dyDescent="0.2">
      <c r="A607" s="3"/>
      <c r="B607" s="213"/>
      <c r="C607" s="5"/>
      <c r="D607" s="5"/>
      <c r="E607" s="5"/>
    </row>
    <row r="608" spans="1:5" x14ac:dyDescent="0.2">
      <c r="A608" s="3"/>
      <c r="B608" s="213"/>
      <c r="C608" s="5"/>
      <c r="D608" s="5"/>
      <c r="E608" s="5"/>
    </row>
    <row r="609" spans="1:5" x14ac:dyDescent="0.2">
      <c r="A609" s="3"/>
      <c r="B609" s="213"/>
      <c r="C609" s="5"/>
      <c r="D609" s="5"/>
      <c r="E609" s="5"/>
    </row>
    <row r="610" spans="1:5" x14ac:dyDescent="0.2">
      <c r="A610" s="3"/>
      <c r="B610" s="213"/>
      <c r="C610" s="5"/>
      <c r="D610" s="5"/>
      <c r="E610" s="5"/>
    </row>
    <row r="611" spans="1:5" x14ac:dyDescent="0.2">
      <c r="A611" s="3"/>
      <c r="B611" s="213"/>
      <c r="C611" s="5"/>
      <c r="D611" s="5"/>
      <c r="E611" s="5"/>
    </row>
    <row r="612" spans="1:5" x14ac:dyDescent="0.2">
      <c r="A612" s="3"/>
      <c r="B612" s="213"/>
      <c r="C612" s="5"/>
      <c r="D612" s="5"/>
      <c r="E612" s="5"/>
    </row>
    <row r="613" spans="1:5" x14ac:dyDescent="0.2">
      <c r="A613" s="3"/>
      <c r="B613" s="213"/>
      <c r="C613" s="5"/>
      <c r="D613" s="5"/>
      <c r="E613" s="5"/>
    </row>
    <row r="614" spans="1:5" x14ac:dyDescent="0.2">
      <c r="A614" s="3"/>
      <c r="B614" s="213"/>
      <c r="C614" s="5"/>
      <c r="D614" s="5"/>
      <c r="E614" s="5"/>
    </row>
    <row r="615" spans="1:5" x14ac:dyDescent="0.2">
      <c r="A615" s="3"/>
      <c r="B615" s="213"/>
      <c r="C615" s="5"/>
      <c r="D615" s="5"/>
      <c r="E615" s="5"/>
    </row>
    <row r="616" spans="1:5" x14ac:dyDescent="0.2">
      <c r="A616" s="3"/>
      <c r="B616" s="213"/>
      <c r="C616" s="5"/>
      <c r="D616" s="5"/>
      <c r="E616" s="5"/>
    </row>
    <row r="617" spans="1:5" x14ac:dyDescent="0.2">
      <c r="A617" s="3"/>
      <c r="B617" s="213"/>
      <c r="C617" s="5"/>
      <c r="D617" s="5"/>
      <c r="E617" s="5"/>
    </row>
    <row r="618" spans="1:5" x14ac:dyDescent="0.2">
      <c r="A618" s="3"/>
      <c r="B618" s="213"/>
      <c r="C618" s="5"/>
      <c r="D618" s="5"/>
      <c r="E618" s="5"/>
    </row>
    <row r="619" spans="1:5" x14ac:dyDescent="0.2">
      <c r="A619" s="3"/>
      <c r="B619" s="213"/>
      <c r="C619" s="5"/>
      <c r="D619" s="5"/>
      <c r="E619" s="5"/>
    </row>
    <row r="620" spans="1:5" x14ac:dyDescent="0.2">
      <c r="A620" s="3"/>
      <c r="B620" s="213"/>
      <c r="C620" s="5"/>
      <c r="D620" s="5"/>
      <c r="E620" s="5"/>
    </row>
    <row r="621" spans="1:5" x14ac:dyDescent="0.2">
      <c r="A621" s="3"/>
      <c r="B621" s="213"/>
      <c r="C621" s="5"/>
      <c r="D621" s="5"/>
      <c r="E621" s="5"/>
    </row>
    <row r="622" spans="1:5" x14ac:dyDescent="0.2">
      <c r="A622" s="3"/>
      <c r="B622" s="213"/>
      <c r="C622" s="5"/>
      <c r="D622" s="5"/>
      <c r="E622" s="5"/>
    </row>
    <row r="623" spans="1:5" x14ac:dyDescent="0.2">
      <c r="A623" s="3"/>
      <c r="B623" s="213"/>
      <c r="C623" s="5"/>
      <c r="D623" s="5"/>
      <c r="E623" s="5"/>
    </row>
    <row r="624" spans="1:5" x14ac:dyDescent="0.2">
      <c r="A624" s="3"/>
      <c r="B624" s="213"/>
      <c r="C624" s="5"/>
      <c r="D624" s="5"/>
      <c r="E624" s="5"/>
    </row>
    <row r="625" spans="1:5" x14ac:dyDescent="0.2">
      <c r="A625" s="3"/>
      <c r="B625" s="213"/>
      <c r="C625" s="5"/>
      <c r="D625" s="5"/>
      <c r="E625" s="5"/>
    </row>
    <row r="626" spans="1:5" x14ac:dyDescent="0.2">
      <c r="A626" s="3"/>
      <c r="B626" s="213"/>
      <c r="C626" s="5"/>
      <c r="D626" s="5"/>
      <c r="E626" s="5"/>
    </row>
    <row r="627" spans="1:5" x14ac:dyDescent="0.2">
      <c r="A627" s="3"/>
      <c r="B627" s="213"/>
      <c r="C627" s="5"/>
      <c r="D627" s="5"/>
      <c r="E627" s="5"/>
    </row>
    <row r="628" spans="1:5" x14ac:dyDescent="0.2">
      <c r="A628" s="3"/>
      <c r="B628" s="213"/>
      <c r="C628" s="5"/>
      <c r="D628" s="5"/>
      <c r="E628" s="5"/>
    </row>
    <row r="629" spans="1:5" x14ac:dyDescent="0.2">
      <c r="A629" s="3"/>
      <c r="B629" s="213"/>
      <c r="C629" s="5"/>
      <c r="D629" s="5"/>
      <c r="E629" s="5"/>
    </row>
    <row r="630" spans="1:5" x14ac:dyDescent="0.2">
      <c r="A630" s="3"/>
      <c r="B630" s="213"/>
      <c r="C630" s="5"/>
      <c r="D630" s="5"/>
      <c r="E630" s="5"/>
    </row>
    <row r="631" spans="1:5" x14ac:dyDescent="0.2">
      <c r="A631" s="3"/>
      <c r="B631" s="213"/>
      <c r="C631" s="5"/>
      <c r="D631" s="5"/>
      <c r="E631" s="5"/>
    </row>
    <row r="632" spans="1:5" x14ac:dyDescent="0.2">
      <c r="A632" s="3"/>
      <c r="B632" s="213"/>
      <c r="C632" s="5"/>
      <c r="D632" s="5"/>
      <c r="E632" s="5"/>
    </row>
    <row r="633" spans="1:5" x14ac:dyDescent="0.2">
      <c r="A633" s="3"/>
      <c r="B633" s="213"/>
      <c r="C633" s="5"/>
      <c r="D633" s="5"/>
      <c r="E633" s="5"/>
    </row>
    <row r="634" spans="1:5" x14ac:dyDescent="0.2">
      <c r="A634" s="3"/>
      <c r="B634" s="213"/>
      <c r="C634" s="5"/>
      <c r="D634" s="5"/>
      <c r="E634" s="5"/>
    </row>
    <row r="635" spans="1:5" x14ac:dyDescent="0.2">
      <c r="A635" s="3"/>
      <c r="B635" s="213"/>
      <c r="C635" s="5"/>
      <c r="D635" s="5"/>
      <c r="E635" s="5"/>
    </row>
    <row r="636" spans="1:5" x14ac:dyDescent="0.2">
      <c r="A636" s="3"/>
      <c r="B636" s="213"/>
      <c r="C636" s="5"/>
      <c r="D636" s="5"/>
      <c r="E636" s="5"/>
    </row>
    <row r="637" spans="1:5" x14ac:dyDescent="0.2">
      <c r="A637" s="3"/>
      <c r="B637" s="213"/>
      <c r="C637" s="5"/>
      <c r="D637" s="5"/>
      <c r="E637" s="5"/>
    </row>
    <row r="638" spans="1:5" x14ac:dyDescent="0.2">
      <c r="A638" s="3"/>
      <c r="B638" s="213"/>
      <c r="C638" s="5"/>
      <c r="D638" s="5"/>
      <c r="E638" s="5"/>
    </row>
    <row r="639" spans="1:5" x14ac:dyDescent="0.2">
      <c r="A639" s="3"/>
      <c r="B639" s="213"/>
      <c r="C639" s="5"/>
      <c r="D639" s="5"/>
      <c r="E639" s="5"/>
    </row>
    <row r="640" spans="1:5" x14ac:dyDescent="0.2">
      <c r="A640" s="3"/>
      <c r="B640" s="213"/>
      <c r="C640" s="5"/>
      <c r="D640" s="5"/>
      <c r="E640" s="5"/>
    </row>
    <row r="641" spans="1:5" x14ac:dyDescent="0.2">
      <c r="A641" s="3"/>
      <c r="B641" s="213"/>
      <c r="C641" s="5"/>
      <c r="D641" s="5"/>
      <c r="E641" s="5"/>
    </row>
    <row r="642" spans="1:5" x14ac:dyDescent="0.2">
      <c r="A642" s="3"/>
      <c r="B642" s="213"/>
      <c r="C642" s="5"/>
      <c r="D642" s="5"/>
      <c r="E642" s="5"/>
    </row>
    <row r="643" spans="1:5" x14ac:dyDescent="0.2">
      <c r="A643" s="3"/>
      <c r="B643" s="213"/>
      <c r="C643" s="5"/>
      <c r="D643" s="5"/>
      <c r="E643" s="5"/>
    </row>
    <row r="644" spans="1:5" x14ac:dyDescent="0.2">
      <c r="A644" s="3"/>
      <c r="B644" s="213"/>
      <c r="C644" s="5"/>
      <c r="D644" s="5"/>
      <c r="E644" s="5"/>
    </row>
    <row r="645" spans="1:5" x14ac:dyDescent="0.2">
      <c r="A645" s="3"/>
      <c r="B645" s="213"/>
      <c r="C645" s="5"/>
      <c r="D645" s="5"/>
      <c r="E645" s="5"/>
    </row>
    <row r="646" spans="1:5" x14ac:dyDescent="0.2">
      <c r="A646" s="3"/>
      <c r="B646" s="213"/>
      <c r="C646" s="5"/>
      <c r="D646" s="5"/>
      <c r="E646" s="5"/>
    </row>
    <row r="647" spans="1:5" x14ac:dyDescent="0.2">
      <c r="A647" s="3"/>
      <c r="B647" s="213"/>
      <c r="C647" s="5"/>
      <c r="D647" s="5"/>
      <c r="E647" s="5"/>
    </row>
    <row r="648" spans="1:5" x14ac:dyDescent="0.2">
      <c r="A648" s="3"/>
      <c r="B648" s="213"/>
      <c r="C648" s="5"/>
      <c r="D648" s="5"/>
      <c r="E648" s="5"/>
    </row>
    <row r="649" spans="1:5" x14ac:dyDescent="0.2">
      <c r="A649" s="3"/>
      <c r="B649" s="213"/>
      <c r="C649" s="5"/>
      <c r="D649" s="5"/>
      <c r="E649" s="5"/>
    </row>
    <row r="650" spans="1:5" x14ac:dyDescent="0.2">
      <c r="A650" s="3"/>
      <c r="B650" s="213"/>
      <c r="C650" s="5"/>
      <c r="D650" s="5"/>
      <c r="E650" s="5"/>
    </row>
    <row r="651" spans="1:5" x14ac:dyDescent="0.2">
      <c r="A651" s="3"/>
      <c r="B651" s="213"/>
      <c r="C651" s="5"/>
      <c r="D651" s="5"/>
      <c r="E651" s="5"/>
    </row>
    <row r="652" spans="1:5" x14ac:dyDescent="0.2">
      <c r="A652" s="3"/>
      <c r="B652" s="213"/>
      <c r="C652" s="5"/>
      <c r="D652" s="5"/>
      <c r="E652" s="5"/>
    </row>
    <row r="653" spans="1:5" x14ac:dyDescent="0.2">
      <c r="A653" s="3"/>
      <c r="B653" s="213"/>
      <c r="C653" s="5"/>
      <c r="D653" s="5"/>
      <c r="E653" s="5"/>
    </row>
    <row r="654" spans="1:5" x14ac:dyDescent="0.2">
      <c r="A654" s="3"/>
      <c r="B654" s="213"/>
      <c r="C654" s="5"/>
      <c r="D654" s="5"/>
      <c r="E654" s="5"/>
    </row>
    <row r="655" spans="1:5" x14ac:dyDescent="0.2">
      <c r="A655" s="3"/>
      <c r="B655" s="213"/>
      <c r="C655" s="5"/>
      <c r="D655" s="5"/>
      <c r="E655" s="5"/>
    </row>
    <row r="656" spans="1:5" x14ac:dyDescent="0.2">
      <c r="A656" s="3"/>
      <c r="B656" s="213"/>
      <c r="C656" s="5"/>
      <c r="D656" s="5"/>
      <c r="E656" s="5"/>
    </row>
    <row r="657" spans="1:5" x14ac:dyDescent="0.2">
      <c r="A657" s="3"/>
      <c r="B657" s="213"/>
      <c r="C657" s="5"/>
      <c r="D657" s="5"/>
      <c r="E657" s="5"/>
    </row>
    <row r="658" spans="1:5" x14ac:dyDescent="0.2">
      <c r="A658" s="3"/>
      <c r="B658" s="213"/>
      <c r="C658" s="5"/>
      <c r="D658" s="5"/>
      <c r="E658" s="5"/>
    </row>
    <row r="659" spans="1:5" x14ac:dyDescent="0.2">
      <c r="A659" s="3"/>
      <c r="B659" s="213"/>
      <c r="C659" s="5"/>
      <c r="D659" s="5"/>
      <c r="E659" s="5"/>
    </row>
    <row r="660" spans="1:5" x14ac:dyDescent="0.2">
      <c r="A660" s="3"/>
      <c r="B660" s="213"/>
      <c r="C660" s="5"/>
      <c r="D660" s="5"/>
      <c r="E660" s="5"/>
    </row>
    <row r="661" spans="1:5" x14ac:dyDescent="0.2">
      <c r="A661" s="3"/>
      <c r="B661" s="213"/>
      <c r="C661" s="5"/>
      <c r="D661" s="5"/>
      <c r="E661" s="5"/>
    </row>
    <row r="662" spans="1:5" x14ac:dyDescent="0.2">
      <c r="A662" s="3"/>
      <c r="B662" s="213"/>
      <c r="C662" s="5"/>
      <c r="D662" s="5"/>
      <c r="E662" s="5"/>
    </row>
    <row r="663" spans="1:5" x14ac:dyDescent="0.2">
      <c r="A663" s="3"/>
      <c r="B663" s="213"/>
      <c r="C663" s="5"/>
      <c r="D663" s="5"/>
      <c r="E663" s="5"/>
    </row>
    <row r="664" spans="1:5" x14ac:dyDescent="0.2">
      <c r="A664" s="3"/>
      <c r="B664" s="213"/>
      <c r="C664" s="5"/>
      <c r="D664" s="5"/>
      <c r="E664" s="5"/>
    </row>
    <row r="665" spans="1:5" x14ac:dyDescent="0.2">
      <c r="A665" s="3"/>
      <c r="B665" s="213"/>
      <c r="C665" s="5"/>
      <c r="D665" s="5"/>
      <c r="E665" s="5"/>
    </row>
    <row r="666" spans="1:5" x14ac:dyDescent="0.2">
      <c r="A666" s="3"/>
      <c r="B666" s="213"/>
      <c r="C666" s="5"/>
      <c r="D666" s="5"/>
      <c r="E666" s="5"/>
    </row>
    <row r="667" spans="1:5" x14ac:dyDescent="0.2">
      <c r="A667" s="3"/>
      <c r="B667" s="213"/>
      <c r="C667" s="5"/>
      <c r="D667" s="5"/>
      <c r="E667" s="5"/>
    </row>
    <row r="668" spans="1:5" x14ac:dyDescent="0.2">
      <c r="A668" s="3"/>
      <c r="B668" s="213"/>
      <c r="C668" s="5"/>
      <c r="D668" s="5"/>
      <c r="E668" s="5"/>
    </row>
    <row r="669" spans="1:5" x14ac:dyDescent="0.2">
      <c r="A669" s="3"/>
      <c r="B669" s="213"/>
      <c r="C669" s="5"/>
      <c r="D669" s="5"/>
      <c r="E669" s="5"/>
    </row>
    <row r="670" spans="1:5" x14ac:dyDescent="0.2">
      <c r="A670" s="3"/>
      <c r="B670" s="213"/>
      <c r="C670" s="5"/>
      <c r="D670" s="5"/>
      <c r="E670" s="5"/>
    </row>
    <row r="671" spans="1:5" x14ac:dyDescent="0.2">
      <c r="A671" s="3"/>
      <c r="B671" s="213"/>
      <c r="C671" s="5"/>
      <c r="D671" s="5"/>
      <c r="E671" s="5"/>
    </row>
    <row r="672" spans="1:5" x14ac:dyDescent="0.2">
      <c r="A672" s="3"/>
      <c r="B672" s="213"/>
      <c r="C672" s="5"/>
      <c r="D672" s="5"/>
      <c r="E672" s="5"/>
    </row>
    <row r="673" spans="1:5" x14ac:dyDescent="0.2">
      <c r="A673" s="3"/>
      <c r="B673" s="213"/>
      <c r="C673" s="5"/>
      <c r="D673" s="5"/>
      <c r="E673" s="5"/>
    </row>
    <row r="674" spans="1:5" x14ac:dyDescent="0.2">
      <c r="A674" s="3"/>
      <c r="B674" s="213"/>
      <c r="C674" s="5"/>
      <c r="D674" s="5"/>
      <c r="E674" s="5"/>
    </row>
    <row r="675" spans="1:5" x14ac:dyDescent="0.2">
      <c r="A675" s="3"/>
      <c r="B675" s="213"/>
      <c r="C675" s="5"/>
      <c r="D675" s="5"/>
      <c r="E675" s="5"/>
    </row>
    <row r="676" spans="1:5" x14ac:dyDescent="0.2">
      <c r="A676" s="3"/>
      <c r="B676" s="213"/>
      <c r="C676" s="5"/>
      <c r="D676" s="5"/>
      <c r="E676" s="5"/>
    </row>
    <row r="677" spans="1:5" x14ac:dyDescent="0.2">
      <c r="A677" s="3"/>
      <c r="B677" s="213"/>
      <c r="C677" s="5"/>
      <c r="D677" s="5"/>
      <c r="E677" s="5"/>
    </row>
    <row r="678" spans="1:5" x14ac:dyDescent="0.2">
      <c r="A678" s="3"/>
      <c r="B678" s="213"/>
      <c r="C678" s="5"/>
      <c r="D678" s="5"/>
      <c r="E678" s="5"/>
    </row>
    <row r="679" spans="1:5" x14ac:dyDescent="0.2">
      <c r="A679" s="3"/>
      <c r="B679" s="213"/>
      <c r="C679" s="5"/>
      <c r="D679" s="5"/>
      <c r="E679" s="5"/>
    </row>
    <row r="680" spans="1:5" x14ac:dyDescent="0.2">
      <c r="A680" s="3"/>
      <c r="B680" s="213"/>
      <c r="C680" s="5"/>
      <c r="D680" s="5"/>
      <c r="E680" s="5"/>
    </row>
    <row r="681" spans="1:5" x14ac:dyDescent="0.2">
      <c r="A681" s="3"/>
      <c r="B681" s="213"/>
      <c r="C681" s="5"/>
      <c r="D681" s="5"/>
      <c r="E681" s="5"/>
    </row>
    <row r="682" spans="1:5" x14ac:dyDescent="0.2">
      <c r="A682" s="3"/>
      <c r="B682" s="213"/>
      <c r="C682" s="5"/>
      <c r="D682" s="5"/>
      <c r="E682" s="5"/>
    </row>
    <row r="683" spans="1:5" x14ac:dyDescent="0.2">
      <c r="A683" s="3"/>
      <c r="B683" s="213"/>
      <c r="C683" s="5"/>
      <c r="D683" s="5"/>
      <c r="E683" s="5"/>
    </row>
    <row r="684" spans="1:5" x14ac:dyDescent="0.2">
      <c r="A684" s="3"/>
      <c r="B684" s="213"/>
      <c r="C684" s="5"/>
      <c r="D684" s="5"/>
      <c r="E684" s="5"/>
    </row>
    <row r="685" spans="1:5" x14ac:dyDescent="0.2">
      <c r="A685" s="3"/>
      <c r="B685" s="213"/>
      <c r="C685" s="5"/>
      <c r="D685" s="5"/>
      <c r="E685" s="5"/>
    </row>
    <row r="686" spans="1:5" x14ac:dyDescent="0.2">
      <c r="A686" s="3"/>
      <c r="B686" s="213"/>
      <c r="C686" s="5"/>
      <c r="D686" s="5"/>
      <c r="E686" s="5"/>
    </row>
    <row r="687" spans="1:5" x14ac:dyDescent="0.2">
      <c r="A687" s="3"/>
      <c r="B687" s="213"/>
      <c r="C687" s="5"/>
      <c r="D687" s="5"/>
      <c r="E687" s="5"/>
    </row>
    <row r="688" spans="1:5" x14ac:dyDescent="0.2">
      <c r="A688" s="3"/>
      <c r="B688" s="213"/>
      <c r="C688" s="5"/>
      <c r="D688" s="5"/>
      <c r="E688" s="5"/>
    </row>
    <row r="689" spans="1:5" x14ac:dyDescent="0.2">
      <c r="A689" s="3"/>
      <c r="B689" s="213"/>
      <c r="C689" s="5"/>
      <c r="D689" s="5"/>
      <c r="E689" s="5"/>
    </row>
    <row r="690" spans="1:5" x14ac:dyDescent="0.2">
      <c r="A690" s="3"/>
      <c r="B690" s="213"/>
      <c r="C690" s="5"/>
      <c r="D690" s="5"/>
      <c r="E690" s="5"/>
    </row>
    <row r="691" spans="1:5" x14ac:dyDescent="0.2">
      <c r="A691" s="3"/>
      <c r="B691" s="213"/>
      <c r="C691" s="5"/>
      <c r="D691" s="5"/>
      <c r="E691" s="5"/>
    </row>
    <row r="692" spans="1:5" x14ac:dyDescent="0.2">
      <c r="A692" s="3"/>
      <c r="B692" s="213"/>
      <c r="C692" s="5"/>
      <c r="D692" s="5"/>
      <c r="E692" s="5"/>
    </row>
    <row r="693" spans="1:5" x14ac:dyDescent="0.2">
      <c r="A693" s="3"/>
      <c r="B693" s="213"/>
      <c r="C693" s="5"/>
      <c r="D693" s="5"/>
      <c r="E693" s="5"/>
    </row>
    <row r="694" spans="1:5" x14ac:dyDescent="0.2">
      <c r="A694" s="3"/>
      <c r="B694" s="213"/>
      <c r="C694" s="5"/>
      <c r="D694" s="5"/>
      <c r="E694" s="5"/>
    </row>
    <row r="695" spans="1:5" x14ac:dyDescent="0.2">
      <c r="A695" s="3"/>
      <c r="B695" s="213"/>
      <c r="C695" s="5"/>
      <c r="D695" s="5"/>
      <c r="E695" s="5"/>
    </row>
    <row r="696" spans="1:5" x14ac:dyDescent="0.2">
      <c r="A696" s="3"/>
      <c r="B696" s="213"/>
      <c r="C696" s="5"/>
      <c r="D696" s="5"/>
      <c r="E696" s="5"/>
    </row>
    <row r="697" spans="1:5" x14ac:dyDescent="0.2">
      <c r="A697" s="3"/>
      <c r="B697" s="213"/>
      <c r="C697" s="5"/>
      <c r="D697" s="5"/>
      <c r="E697" s="5"/>
    </row>
    <row r="698" spans="1:5" x14ac:dyDescent="0.2">
      <c r="A698" s="3"/>
      <c r="B698" s="213"/>
      <c r="C698" s="5"/>
      <c r="D698" s="5"/>
      <c r="E698" s="5"/>
    </row>
    <row r="699" spans="1:5" x14ac:dyDescent="0.2">
      <c r="A699" s="3"/>
      <c r="B699" s="213"/>
      <c r="C699" s="5"/>
      <c r="D699" s="5"/>
      <c r="E699" s="5"/>
    </row>
    <row r="700" spans="1:5" x14ac:dyDescent="0.2">
      <c r="A700" s="3"/>
      <c r="B700" s="213"/>
      <c r="C700" s="5"/>
      <c r="D700" s="5"/>
      <c r="E700" s="5"/>
    </row>
    <row r="701" spans="1:5" x14ac:dyDescent="0.2">
      <c r="A701" s="3"/>
      <c r="B701" s="213"/>
      <c r="C701" s="5"/>
      <c r="D701" s="5"/>
      <c r="E701" s="5"/>
    </row>
    <row r="702" spans="1:5" x14ac:dyDescent="0.2">
      <c r="A702" s="3"/>
      <c r="B702" s="213"/>
      <c r="C702" s="5"/>
      <c r="D702" s="5"/>
      <c r="E702" s="5"/>
    </row>
    <row r="703" spans="1:5" x14ac:dyDescent="0.2">
      <c r="A703" s="3"/>
      <c r="B703" s="213"/>
      <c r="C703" s="5"/>
      <c r="D703" s="5"/>
      <c r="E703" s="5"/>
    </row>
    <row r="704" spans="1:5" x14ac:dyDescent="0.2">
      <c r="A704" s="3"/>
      <c r="B704" s="213"/>
      <c r="C704" s="5"/>
      <c r="D704" s="5"/>
      <c r="E704" s="5"/>
    </row>
    <row r="705" spans="1:5" x14ac:dyDescent="0.2">
      <c r="A705" s="3"/>
      <c r="B705" s="213"/>
      <c r="C705" s="5"/>
      <c r="D705" s="5"/>
      <c r="E705" s="5"/>
    </row>
    <row r="706" spans="1:5" x14ac:dyDescent="0.2">
      <c r="A706" s="3"/>
      <c r="B706" s="213"/>
      <c r="C706" s="5"/>
      <c r="D706" s="5"/>
      <c r="E706" s="5"/>
    </row>
    <row r="707" spans="1:5" x14ac:dyDescent="0.2">
      <c r="A707" s="3"/>
      <c r="B707" s="213"/>
      <c r="C707" s="5"/>
      <c r="D707" s="5"/>
      <c r="E707" s="5"/>
    </row>
    <row r="708" spans="1:5" x14ac:dyDescent="0.2">
      <c r="A708" s="3"/>
      <c r="B708" s="213"/>
      <c r="C708" s="5"/>
      <c r="D708" s="5"/>
      <c r="E708" s="5"/>
    </row>
    <row r="709" spans="1:5" x14ac:dyDescent="0.2">
      <c r="A709" s="3"/>
      <c r="B709" s="213"/>
      <c r="C709" s="5"/>
      <c r="D709" s="5"/>
      <c r="E709" s="5"/>
    </row>
    <row r="710" spans="1:5" x14ac:dyDescent="0.2">
      <c r="A710" s="3"/>
      <c r="B710" s="213"/>
      <c r="C710" s="5"/>
      <c r="D710" s="5"/>
      <c r="E710" s="5"/>
    </row>
    <row r="711" spans="1:5" x14ac:dyDescent="0.2">
      <c r="A711" s="3"/>
      <c r="B711" s="213"/>
      <c r="C711" s="5"/>
      <c r="D711" s="5"/>
      <c r="E711" s="5"/>
    </row>
    <row r="712" spans="1:5" x14ac:dyDescent="0.2">
      <c r="A712" s="3"/>
      <c r="B712" s="213"/>
      <c r="C712" s="5"/>
      <c r="D712" s="5"/>
      <c r="E712" s="5"/>
    </row>
    <row r="713" spans="1:5" x14ac:dyDescent="0.2">
      <c r="A713" s="3"/>
      <c r="B713" s="213"/>
      <c r="C713" s="5"/>
      <c r="D713" s="5"/>
      <c r="E713" s="5"/>
    </row>
    <row r="714" spans="1:5" x14ac:dyDescent="0.2">
      <c r="A714" s="3"/>
      <c r="B714" s="213"/>
      <c r="C714" s="5"/>
      <c r="D714" s="5"/>
      <c r="E714" s="5"/>
    </row>
    <row r="715" spans="1:5" x14ac:dyDescent="0.2">
      <c r="A715" s="3"/>
      <c r="B715" s="213"/>
      <c r="C715" s="5"/>
      <c r="D715" s="5"/>
      <c r="E715" s="5"/>
    </row>
    <row r="716" spans="1:5" x14ac:dyDescent="0.2">
      <c r="A716" s="3"/>
      <c r="B716" s="213"/>
      <c r="C716" s="5"/>
      <c r="D716" s="5"/>
      <c r="E716" s="5"/>
    </row>
    <row r="717" spans="1:5" x14ac:dyDescent="0.2">
      <c r="A717" s="3"/>
      <c r="B717" s="213"/>
      <c r="C717" s="5"/>
      <c r="D717" s="5"/>
      <c r="E717" s="5"/>
    </row>
    <row r="718" spans="1:5" x14ac:dyDescent="0.2">
      <c r="A718" s="3"/>
      <c r="B718" s="213"/>
      <c r="C718" s="5"/>
      <c r="D718" s="5"/>
      <c r="E718" s="5"/>
    </row>
    <row r="719" spans="1:5" x14ac:dyDescent="0.2">
      <c r="A719" s="3"/>
      <c r="B719" s="213"/>
      <c r="C719" s="5"/>
      <c r="D719" s="5"/>
      <c r="E719" s="5"/>
    </row>
    <row r="720" spans="1:5" x14ac:dyDescent="0.2">
      <c r="A720" s="3"/>
      <c r="B720" s="213"/>
      <c r="C720" s="5"/>
      <c r="D720" s="5"/>
      <c r="E720" s="5"/>
    </row>
    <row r="721" spans="1:5" x14ac:dyDescent="0.2">
      <c r="A721" s="3"/>
      <c r="B721" s="213"/>
      <c r="C721" s="5"/>
      <c r="D721" s="5"/>
      <c r="E721" s="5"/>
    </row>
    <row r="722" spans="1:5" x14ac:dyDescent="0.2">
      <c r="A722" s="3"/>
      <c r="B722" s="213"/>
      <c r="C722" s="5"/>
      <c r="D722" s="5"/>
      <c r="E722" s="5"/>
    </row>
    <row r="723" spans="1:5" x14ac:dyDescent="0.2">
      <c r="A723" s="3"/>
      <c r="B723" s="213"/>
      <c r="C723" s="5"/>
      <c r="D723" s="5"/>
      <c r="E723" s="5"/>
    </row>
    <row r="724" spans="1:5" x14ac:dyDescent="0.2">
      <c r="A724" s="3"/>
      <c r="B724" s="213"/>
      <c r="C724" s="5"/>
      <c r="D724" s="5"/>
      <c r="E724" s="5"/>
    </row>
    <row r="725" spans="1:5" x14ac:dyDescent="0.2">
      <c r="A725" s="3"/>
      <c r="B725" s="213"/>
      <c r="C725" s="5"/>
      <c r="D725" s="5"/>
      <c r="E725" s="5"/>
    </row>
    <row r="726" spans="1:5" x14ac:dyDescent="0.2">
      <c r="A726" s="3"/>
      <c r="B726" s="213"/>
      <c r="C726" s="5"/>
      <c r="D726" s="5"/>
      <c r="E726" s="5"/>
    </row>
    <row r="727" spans="1:5" x14ac:dyDescent="0.2">
      <c r="A727" s="3"/>
      <c r="B727" s="213"/>
      <c r="C727" s="5"/>
      <c r="D727" s="5"/>
      <c r="E727" s="5"/>
    </row>
    <row r="728" spans="1:5" x14ac:dyDescent="0.2">
      <c r="A728" s="3"/>
      <c r="B728" s="213"/>
      <c r="C728" s="5"/>
      <c r="D728" s="5"/>
      <c r="E728" s="5"/>
    </row>
    <row r="729" spans="1:5" x14ac:dyDescent="0.2">
      <c r="A729" s="3"/>
      <c r="B729" s="213"/>
      <c r="C729" s="5"/>
      <c r="D729" s="5"/>
      <c r="E729" s="5"/>
    </row>
    <row r="730" spans="1:5" x14ac:dyDescent="0.2">
      <c r="A730" s="3"/>
      <c r="B730" s="213"/>
      <c r="C730" s="5"/>
      <c r="D730" s="5"/>
      <c r="E730" s="5"/>
    </row>
    <row r="731" spans="1:5" x14ac:dyDescent="0.2">
      <c r="A731" s="3"/>
      <c r="B731" s="213"/>
      <c r="C731" s="5"/>
      <c r="D731" s="5"/>
      <c r="E731" s="5"/>
    </row>
    <row r="732" spans="1:5" x14ac:dyDescent="0.2">
      <c r="A732" s="3"/>
      <c r="B732" s="213"/>
      <c r="C732" s="5"/>
      <c r="D732" s="5"/>
      <c r="E732" s="5"/>
    </row>
    <row r="733" spans="1:5" x14ac:dyDescent="0.2">
      <c r="A733" s="3"/>
      <c r="B733" s="213"/>
      <c r="C733" s="5"/>
      <c r="D733" s="5"/>
      <c r="E733" s="5"/>
    </row>
    <row r="734" spans="1:5" x14ac:dyDescent="0.2">
      <c r="A734" s="3"/>
      <c r="B734" s="213"/>
      <c r="C734" s="5"/>
      <c r="D734" s="5"/>
      <c r="E734" s="5"/>
    </row>
    <row r="735" spans="1:5" x14ac:dyDescent="0.2">
      <c r="A735" s="3"/>
      <c r="B735" s="213"/>
      <c r="C735" s="5"/>
      <c r="D735" s="5"/>
      <c r="E735" s="5"/>
    </row>
    <row r="736" spans="1:5" x14ac:dyDescent="0.2">
      <c r="A736" s="3"/>
      <c r="B736" s="213"/>
      <c r="C736" s="5"/>
      <c r="D736" s="5"/>
      <c r="E736" s="5"/>
    </row>
    <row r="737" spans="1:5" x14ac:dyDescent="0.2">
      <c r="A737" s="3"/>
      <c r="B737" s="213"/>
      <c r="C737" s="5"/>
      <c r="D737" s="5"/>
      <c r="E737" s="5"/>
    </row>
    <row r="738" spans="1:5" x14ac:dyDescent="0.2">
      <c r="A738" s="3"/>
      <c r="B738" s="213"/>
      <c r="C738" s="5"/>
      <c r="D738" s="5"/>
      <c r="E738" s="5"/>
    </row>
    <row r="739" spans="1:5" x14ac:dyDescent="0.2">
      <c r="A739" s="3"/>
      <c r="B739" s="213"/>
      <c r="C739" s="5"/>
      <c r="D739" s="5"/>
      <c r="E739" s="5"/>
    </row>
    <row r="740" spans="1:5" x14ac:dyDescent="0.2">
      <c r="A740" s="3"/>
      <c r="B740" s="213"/>
      <c r="C740" s="5"/>
      <c r="D740" s="5"/>
      <c r="E740" s="5"/>
    </row>
    <row r="741" spans="1:5" x14ac:dyDescent="0.2">
      <c r="A741" s="3"/>
      <c r="B741" s="213"/>
      <c r="C741" s="5"/>
      <c r="D741" s="5"/>
      <c r="E741" s="5"/>
    </row>
    <row r="742" spans="1:5" x14ac:dyDescent="0.2">
      <c r="A742" s="3"/>
      <c r="B742" s="213"/>
      <c r="C742" s="5"/>
      <c r="D742" s="5"/>
      <c r="E742" s="5"/>
    </row>
    <row r="743" spans="1:5" x14ac:dyDescent="0.2">
      <c r="A743" s="3"/>
      <c r="B743" s="213"/>
      <c r="C743" s="5"/>
      <c r="D743" s="5"/>
      <c r="E743" s="5"/>
    </row>
    <row r="744" spans="1:5" x14ac:dyDescent="0.2">
      <c r="A744" s="3"/>
      <c r="B744" s="213"/>
      <c r="C744" s="5"/>
      <c r="D744" s="5"/>
      <c r="E744" s="5"/>
    </row>
    <row r="745" spans="1:5" x14ac:dyDescent="0.2">
      <c r="A745" s="3"/>
      <c r="B745" s="213"/>
      <c r="C745" s="5"/>
      <c r="D745" s="5"/>
      <c r="E745" s="5"/>
    </row>
    <row r="746" spans="1:5" x14ac:dyDescent="0.2">
      <c r="A746" s="3"/>
      <c r="B746" s="213"/>
      <c r="C746" s="5"/>
      <c r="D746" s="5"/>
      <c r="E746" s="5"/>
    </row>
    <row r="747" spans="1:5" x14ac:dyDescent="0.2">
      <c r="A747" s="3"/>
      <c r="B747" s="213"/>
      <c r="C747" s="5"/>
      <c r="D747" s="5"/>
      <c r="E747" s="5"/>
    </row>
    <row r="748" spans="1:5" x14ac:dyDescent="0.2">
      <c r="A748" s="3"/>
      <c r="B748" s="213"/>
      <c r="C748" s="5"/>
      <c r="D748" s="5"/>
      <c r="E748" s="5"/>
    </row>
    <row r="749" spans="1:5" x14ac:dyDescent="0.2">
      <c r="A749" s="3"/>
      <c r="B749" s="213"/>
      <c r="C749" s="5"/>
      <c r="D749" s="5"/>
      <c r="E749" s="5"/>
    </row>
    <row r="750" spans="1:5" x14ac:dyDescent="0.2">
      <c r="A750" s="3"/>
      <c r="B750" s="213"/>
      <c r="C750" s="5"/>
      <c r="D750" s="5"/>
      <c r="E750" s="5"/>
    </row>
    <row r="751" spans="1:5" x14ac:dyDescent="0.2">
      <c r="A751" s="3"/>
      <c r="B751" s="213"/>
      <c r="C751" s="5"/>
      <c r="D751" s="5"/>
      <c r="E751" s="5"/>
    </row>
    <row r="752" spans="1:5" x14ac:dyDescent="0.2">
      <c r="A752" s="3"/>
      <c r="B752" s="213"/>
      <c r="C752" s="5"/>
      <c r="D752" s="5"/>
      <c r="E752" s="5"/>
    </row>
    <row r="753" spans="1:5" x14ac:dyDescent="0.2">
      <c r="A753" s="3"/>
      <c r="B753" s="213"/>
      <c r="C753" s="5"/>
      <c r="D753" s="5"/>
      <c r="E753" s="5"/>
    </row>
    <row r="754" spans="1:5" x14ac:dyDescent="0.2">
      <c r="A754" s="3"/>
      <c r="B754" s="213"/>
      <c r="C754" s="5"/>
      <c r="D754" s="5"/>
      <c r="E754" s="5"/>
    </row>
    <row r="755" spans="1:5" x14ac:dyDescent="0.2">
      <c r="A755" s="3"/>
      <c r="B755" s="213"/>
      <c r="C755" s="5"/>
      <c r="D755" s="5"/>
      <c r="E755" s="5"/>
    </row>
    <row r="756" spans="1:5" x14ac:dyDescent="0.2">
      <c r="A756" s="3"/>
      <c r="B756" s="213"/>
      <c r="C756" s="5"/>
      <c r="D756" s="5"/>
      <c r="E756" s="5"/>
    </row>
    <row r="757" spans="1:5" x14ac:dyDescent="0.2">
      <c r="A757" s="3"/>
      <c r="B757" s="213"/>
      <c r="C757" s="5"/>
      <c r="D757" s="5"/>
      <c r="E757" s="5"/>
    </row>
    <row r="758" spans="1:5" x14ac:dyDescent="0.2">
      <c r="A758" s="3"/>
      <c r="B758" s="213"/>
      <c r="C758" s="5"/>
      <c r="D758" s="5"/>
      <c r="E758" s="5"/>
    </row>
    <row r="759" spans="1:5" x14ac:dyDescent="0.2">
      <c r="A759" s="3"/>
      <c r="B759" s="213"/>
      <c r="C759" s="5"/>
      <c r="D759" s="5"/>
      <c r="E759" s="5"/>
    </row>
    <row r="760" spans="1:5" x14ac:dyDescent="0.2">
      <c r="A760" s="3"/>
      <c r="B760" s="213"/>
      <c r="C760" s="5"/>
      <c r="D760" s="5"/>
      <c r="E760" s="5"/>
    </row>
    <row r="761" spans="1:5" x14ac:dyDescent="0.2">
      <c r="A761" s="3"/>
      <c r="B761" s="213"/>
      <c r="C761" s="5"/>
      <c r="D761" s="5"/>
      <c r="E761" s="5"/>
    </row>
    <row r="762" spans="1:5" x14ac:dyDescent="0.2">
      <c r="A762" s="3"/>
      <c r="B762" s="213"/>
      <c r="C762" s="5"/>
      <c r="D762" s="5"/>
      <c r="E762" s="5"/>
    </row>
    <row r="763" spans="1:5" x14ac:dyDescent="0.2">
      <c r="A763" s="3"/>
      <c r="B763" s="213"/>
      <c r="C763" s="5"/>
      <c r="D763" s="5"/>
      <c r="E763" s="5"/>
    </row>
    <row r="764" spans="1:5" x14ac:dyDescent="0.2">
      <c r="A764" s="3"/>
      <c r="B764" s="213"/>
      <c r="C764" s="5"/>
      <c r="D764" s="5"/>
      <c r="E764" s="5"/>
    </row>
    <row r="765" spans="1:5" x14ac:dyDescent="0.2">
      <c r="A765" s="3"/>
      <c r="B765" s="213"/>
      <c r="C765" s="5"/>
      <c r="D765" s="5"/>
      <c r="E765" s="5"/>
    </row>
    <row r="766" spans="1:5" x14ac:dyDescent="0.2">
      <c r="A766" s="3"/>
      <c r="B766" s="213"/>
      <c r="C766" s="5"/>
      <c r="D766" s="5"/>
      <c r="E766" s="5"/>
    </row>
    <row r="767" spans="1:5" x14ac:dyDescent="0.2">
      <c r="A767" s="3"/>
      <c r="B767" s="213"/>
      <c r="C767" s="5"/>
      <c r="D767" s="5"/>
      <c r="E767" s="5"/>
    </row>
    <row r="768" spans="1:5" x14ac:dyDescent="0.2">
      <c r="A768" s="3"/>
      <c r="B768" s="213"/>
      <c r="C768" s="5"/>
      <c r="D768" s="5"/>
      <c r="E768" s="5"/>
    </row>
    <row r="769" spans="1:5" x14ac:dyDescent="0.2">
      <c r="A769" s="3"/>
      <c r="B769" s="213"/>
      <c r="C769" s="5"/>
      <c r="D769" s="5"/>
      <c r="E769" s="5"/>
    </row>
    <row r="770" spans="1:5" x14ac:dyDescent="0.2">
      <c r="A770" s="3"/>
      <c r="B770" s="213"/>
      <c r="C770" s="5"/>
      <c r="D770" s="5"/>
      <c r="E770" s="5"/>
    </row>
    <row r="771" spans="1:5" x14ac:dyDescent="0.2">
      <c r="A771" s="3"/>
      <c r="B771" s="213"/>
      <c r="C771" s="5"/>
      <c r="D771" s="5"/>
      <c r="E771" s="5"/>
    </row>
    <row r="772" spans="1:5" x14ac:dyDescent="0.2">
      <c r="A772" s="3"/>
      <c r="B772" s="213"/>
      <c r="C772" s="5"/>
      <c r="D772" s="5"/>
      <c r="E772" s="5"/>
    </row>
    <row r="773" spans="1:5" x14ac:dyDescent="0.2">
      <c r="A773" s="3"/>
      <c r="B773" s="213"/>
      <c r="C773" s="5"/>
      <c r="D773" s="5"/>
      <c r="E773" s="5"/>
    </row>
    <row r="774" spans="1:5" x14ac:dyDescent="0.2">
      <c r="A774" s="3"/>
      <c r="B774" s="213"/>
      <c r="C774" s="5"/>
      <c r="D774" s="5"/>
      <c r="E774" s="5"/>
    </row>
    <row r="775" spans="1:5" x14ac:dyDescent="0.2">
      <c r="A775" s="3"/>
      <c r="B775" s="213"/>
      <c r="C775" s="5"/>
      <c r="D775" s="5"/>
      <c r="E775" s="5"/>
    </row>
    <row r="776" spans="1:5" x14ac:dyDescent="0.2">
      <c r="A776" s="3"/>
      <c r="B776" s="213"/>
      <c r="C776" s="5"/>
      <c r="D776" s="5"/>
      <c r="E776" s="5"/>
    </row>
    <row r="777" spans="1:5" x14ac:dyDescent="0.2">
      <c r="A777" s="3"/>
      <c r="B777" s="213"/>
      <c r="C777" s="5"/>
      <c r="D777" s="5"/>
      <c r="E777" s="5"/>
    </row>
    <row r="778" spans="1:5" x14ac:dyDescent="0.2">
      <c r="A778" s="3"/>
      <c r="B778" s="213"/>
      <c r="C778" s="5"/>
      <c r="D778" s="5"/>
      <c r="E778" s="5"/>
    </row>
    <row r="779" spans="1:5" x14ac:dyDescent="0.2">
      <c r="A779" s="3"/>
      <c r="B779" s="213"/>
      <c r="C779" s="5"/>
      <c r="D779" s="5"/>
      <c r="E779" s="5"/>
    </row>
    <row r="780" spans="1:5" x14ac:dyDescent="0.2">
      <c r="A780" s="3"/>
      <c r="B780" s="213"/>
      <c r="C780" s="5"/>
      <c r="D780" s="5"/>
      <c r="E780" s="5"/>
    </row>
    <row r="781" spans="1:5" x14ac:dyDescent="0.2">
      <c r="A781" s="3"/>
      <c r="B781" s="213"/>
      <c r="C781" s="5"/>
      <c r="D781" s="5"/>
      <c r="E781" s="5"/>
    </row>
    <row r="782" spans="1:5" x14ac:dyDescent="0.2">
      <c r="A782" s="3"/>
      <c r="B782" s="213"/>
      <c r="C782" s="5"/>
      <c r="D782" s="5"/>
      <c r="E782" s="5"/>
    </row>
    <row r="783" spans="1:5" x14ac:dyDescent="0.2">
      <c r="A783" s="3"/>
      <c r="B783" s="213"/>
      <c r="C783" s="5"/>
      <c r="D783" s="5"/>
      <c r="E783" s="5"/>
    </row>
    <row r="784" spans="1:5" x14ac:dyDescent="0.2">
      <c r="A784" s="3"/>
      <c r="B784" s="213"/>
      <c r="C784" s="5"/>
      <c r="D784" s="5"/>
      <c r="E784" s="5"/>
    </row>
    <row r="785" spans="1:5" x14ac:dyDescent="0.2">
      <c r="A785" s="3"/>
      <c r="B785" s="213"/>
      <c r="C785" s="5"/>
      <c r="D785" s="5"/>
      <c r="E785" s="5"/>
    </row>
    <row r="786" spans="1:5" x14ac:dyDescent="0.2">
      <c r="A786" s="3"/>
      <c r="B786" s="213"/>
      <c r="C786" s="5"/>
      <c r="D786" s="5"/>
      <c r="E786" s="5"/>
    </row>
    <row r="787" spans="1:5" x14ac:dyDescent="0.2">
      <c r="A787" s="3"/>
      <c r="B787" s="213"/>
      <c r="C787" s="5"/>
      <c r="D787" s="5"/>
      <c r="E787" s="5"/>
    </row>
    <row r="788" spans="1:5" x14ac:dyDescent="0.2">
      <c r="A788" s="3"/>
      <c r="B788" s="213"/>
      <c r="C788" s="5"/>
      <c r="D788" s="5"/>
      <c r="E788" s="5"/>
    </row>
    <row r="789" spans="1:5" x14ac:dyDescent="0.2">
      <c r="A789" s="3"/>
      <c r="B789" s="213"/>
      <c r="C789" s="5"/>
      <c r="D789" s="5"/>
      <c r="E789" s="5"/>
    </row>
    <row r="790" spans="1:5" x14ac:dyDescent="0.2">
      <c r="A790" s="3"/>
      <c r="B790" s="213"/>
      <c r="C790" s="5"/>
      <c r="D790" s="5"/>
      <c r="E790" s="5"/>
    </row>
    <row r="791" spans="1:5" x14ac:dyDescent="0.2">
      <c r="A791" s="3"/>
      <c r="B791" s="213"/>
      <c r="C791" s="5"/>
      <c r="D791" s="5"/>
      <c r="E791" s="5"/>
    </row>
    <row r="792" spans="1:5" x14ac:dyDescent="0.2">
      <c r="A792" s="3"/>
      <c r="B792" s="213"/>
      <c r="C792" s="5"/>
      <c r="D792" s="5"/>
      <c r="E792" s="5"/>
    </row>
    <row r="793" spans="1:5" x14ac:dyDescent="0.2">
      <c r="A793" s="3"/>
      <c r="B793" s="213"/>
      <c r="C793" s="5"/>
      <c r="D793" s="5"/>
      <c r="E793" s="5"/>
    </row>
    <row r="794" spans="1:5" x14ac:dyDescent="0.2">
      <c r="A794" s="3"/>
      <c r="B794" s="213"/>
      <c r="C794" s="5"/>
      <c r="D794" s="5"/>
      <c r="E794" s="5"/>
    </row>
    <row r="795" spans="1:5" x14ac:dyDescent="0.2">
      <c r="A795" s="3"/>
      <c r="B795" s="213"/>
      <c r="C795" s="5"/>
      <c r="D795" s="5"/>
      <c r="E795" s="5"/>
    </row>
    <row r="796" spans="1:5" x14ac:dyDescent="0.2">
      <c r="A796" s="3"/>
      <c r="B796" s="213"/>
      <c r="C796" s="5"/>
      <c r="D796" s="5"/>
      <c r="E796" s="5"/>
    </row>
    <row r="797" spans="1:5" x14ac:dyDescent="0.2">
      <c r="A797" s="3"/>
      <c r="B797" s="213"/>
      <c r="C797" s="5"/>
      <c r="D797" s="5"/>
      <c r="E797" s="5"/>
    </row>
    <row r="798" spans="1:5" x14ac:dyDescent="0.2">
      <c r="A798" s="3"/>
      <c r="B798" s="213"/>
      <c r="C798" s="5"/>
      <c r="D798" s="5"/>
      <c r="E798" s="5"/>
    </row>
    <row r="799" spans="1:5" x14ac:dyDescent="0.2">
      <c r="A799" s="3"/>
      <c r="B799" s="213"/>
      <c r="C799" s="5"/>
      <c r="D799" s="5"/>
      <c r="E799" s="5"/>
    </row>
    <row r="800" spans="1:5" x14ac:dyDescent="0.2">
      <c r="A800" s="3"/>
      <c r="B800" s="213"/>
      <c r="C800" s="5"/>
      <c r="D800" s="5"/>
      <c r="E800" s="5"/>
    </row>
    <row r="801" spans="1:5" x14ac:dyDescent="0.2">
      <c r="A801" s="3"/>
      <c r="B801" s="213"/>
      <c r="C801" s="5"/>
      <c r="D801" s="5"/>
      <c r="E801" s="5"/>
    </row>
    <row r="802" spans="1:5" x14ac:dyDescent="0.2">
      <c r="A802" s="3"/>
      <c r="B802" s="213"/>
      <c r="C802" s="5"/>
      <c r="D802" s="5"/>
      <c r="E802" s="5"/>
    </row>
    <row r="803" spans="1:5" x14ac:dyDescent="0.2">
      <c r="A803" s="3"/>
      <c r="B803" s="213"/>
      <c r="C803" s="5"/>
      <c r="D803" s="5"/>
      <c r="E803" s="5"/>
    </row>
    <row r="804" spans="1:5" x14ac:dyDescent="0.2">
      <c r="A804" s="3"/>
      <c r="B804" s="213"/>
      <c r="C804" s="5"/>
      <c r="D804" s="5"/>
      <c r="E804" s="5"/>
    </row>
    <row r="805" spans="1:5" x14ac:dyDescent="0.2">
      <c r="A805" s="3"/>
      <c r="B805" s="213"/>
      <c r="C805" s="5"/>
      <c r="D805" s="5"/>
      <c r="E805" s="5"/>
    </row>
    <row r="806" spans="1:5" x14ac:dyDescent="0.2">
      <c r="A806" s="3"/>
      <c r="B806" s="213"/>
      <c r="C806" s="5"/>
      <c r="D806" s="5"/>
      <c r="E806" s="5"/>
    </row>
    <row r="807" spans="1:5" x14ac:dyDescent="0.2">
      <c r="A807" s="3"/>
      <c r="B807" s="213"/>
      <c r="C807" s="5"/>
      <c r="D807" s="5"/>
      <c r="E807" s="5"/>
    </row>
    <row r="808" spans="1:5" x14ac:dyDescent="0.2">
      <c r="A808" s="3"/>
      <c r="B808" s="213"/>
      <c r="C808" s="5"/>
      <c r="D808" s="5"/>
      <c r="E808" s="5"/>
    </row>
    <row r="809" spans="1:5" x14ac:dyDescent="0.2">
      <c r="A809" s="3"/>
      <c r="B809" s="213"/>
      <c r="C809" s="5"/>
      <c r="D809" s="5"/>
      <c r="E809" s="5"/>
    </row>
    <row r="810" spans="1:5" x14ac:dyDescent="0.2">
      <c r="A810" s="3"/>
      <c r="B810" s="213"/>
      <c r="C810" s="5"/>
      <c r="D810" s="5"/>
      <c r="E810" s="5"/>
    </row>
    <row r="811" spans="1:5" x14ac:dyDescent="0.2">
      <c r="A811" s="3"/>
      <c r="B811" s="213"/>
      <c r="C811" s="5"/>
      <c r="D811" s="5"/>
      <c r="E811" s="5"/>
    </row>
    <row r="812" spans="1:5" x14ac:dyDescent="0.2">
      <c r="A812" s="3"/>
      <c r="B812" s="213"/>
      <c r="C812" s="5"/>
      <c r="D812" s="5"/>
      <c r="E812" s="5"/>
    </row>
    <row r="813" spans="1:5" x14ac:dyDescent="0.2">
      <c r="A813" s="3"/>
      <c r="B813" s="213"/>
      <c r="C813" s="5"/>
      <c r="D813" s="5"/>
      <c r="E813" s="5"/>
    </row>
    <row r="814" spans="1:5" x14ac:dyDescent="0.2">
      <c r="A814" s="3"/>
      <c r="B814" s="213"/>
      <c r="C814" s="5"/>
      <c r="D814" s="5"/>
      <c r="E814" s="5"/>
    </row>
    <row r="815" spans="1:5" x14ac:dyDescent="0.2">
      <c r="A815" s="3"/>
      <c r="B815" s="213"/>
      <c r="C815" s="5"/>
      <c r="D815" s="5"/>
      <c r="E815" s="5"/>
    </row>
    <row r="816" spans="1:5" x14ac:dyDescent="0.2">
      <c r="A816" s="3"/>
      <c r="B816" s="213"/>
      <c r="C816" s="5"/>
      <c r="D816" s="5"/>
      <c r="E816" s="5"/>
    </row>
    <row r="817" spans="1:5" x14ac:dyDescent="0.2">
      <c r="A817" s="3"/>
      <c r="B817" s="213"/>
      <c r="C817" s="5"/>
      <c r="D817" s="5"/>
      <c r="E817" s="5"/>
    </row>
    <row r="818" spans="1:5" x14ac:dyDescent="0.2">
      <c r="A818" s="3"/>
      <c r="B818" s="213"/>
      <c r="C818" s="5"/>
      <c r="D818" s="5"/>
      <c r="E818" s="5"/>
    </row>
    <row r="819" spans="1:5" x14ac:dyDescent="0.2">
      <c r="A819" s="3"/>
      <c r="B819" s="213"/>
      <c r="C819" s="5"/>
      <c r="D819" s="5"/>
      <c r="E819" s="5"/>
    </row>
    <row r="820" spans="1:5" x14ac:dyDescent="0.2">
      <c r="A820" s="3"/>
      <c r="B820" s="213"/>
      <c r="C820" s="5"/>
      <c r="D820" s="5"/>
      <c r="E820" s="5"/>
    </row>
    <row r="821" spans="1:5" x14ac:dyDescent="0.2">
      <c r="A821" s="3"/>
      <c r="B821" s="213"/>
      <c r="C821" s="5"/>
      <c r="D821" s="5"/>
      <c r="E821" s="5"/>
    </row>
    <row r="822" spans="1:5" x14ac:dyDescent="0.2">
      <c r="A822" s="3"/>
      <c r="B822" s="213"/>
      <c r="C822" s="5"/>
      <c r="D822" s="5"/>
      <c r="E822" s="5"/>
    </row>
    <row r="823" spans="1:5" x14ac:dyDescent="0.2">
      <c r="A823" s="3"/>
      <c r="B823" s="213"/>
      <c r="C823" s="5"/>
      <c r="D823" s="5"/>
      <c r="E823" s="5"/>
    </row>
    <row r="824" spans="1:5" x14ac:dyDescent="0.2">
      <c r="A824" s="3"/>
      <c r="B824" s="213"/>
      <c r="C824" s="5"/>
      <c r="D824" s="5"/>
      <c r="E824" s="5"/>
    </row>
    <row r="825" spans="1:5" x14ac:dyDescent="0.2">
      <c r="A825" s="3"/>
      <c r="B825" s="213"/>
    </row>
    <row r="826" spans="1:5" x14ac:dyDescent="0.2">
      <c r="A826" s="3"/>
    </row>
  </sheetData>
  <mergeCells count="17">
    <mergeCell ref="A1:E2"/>
    <mergeCell ref="B3:C3"/>
    <mergeCell ref="D3:E3"/>
    <mergeCell ref="D4:E4"/>
    <mergeCell ref="B4:C4"/>
    <mergeCell ref="A5:E5"/>
    <mergeCell ref="A74:B74"/>
    <mergeCell ref="B91:B92"/>
    <mergeCell ref="B93:B94"/>
    <mergeCell ref="B95:B97"/>
    <mergeCell ref="B148:B149"/>
    <mergeCell ref="B159:B160"/>
    <mergeCell ref="B102:B103"/>
    <mergeCell ref="B123:B124"/>
    <mergeCell ref="B136:B137"/>
    <mergeCell ref="B128:B129"/>
    <mergeCell ref="B145:B146"/>
  </mergeCells>
  <phoneticPr fontId="35" type="noConversion"/>
  <printOptions horizontalCentered="1"/>
  <pageMargins left="0.39370078740157483" right="0.39370078740157483" top="0.47244094488188981" bottom="0.35433070866141736" header="0.23622047244094491" footer="0.31496062992125984"/>
  <pageSetup paperSize="9" scale="84" orientation="landscape" horizontalDpi="300" verticalDpi="300" r:id="rId1"/>
  <headerFooter alignWithMargins="0">
    <oddHeader>Página &amp;P de &amp;N</oddHeader>
  </headerFooter>
  <rowBreaks count="1" manualBreakCount="1">
    <brk id="53"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225"/>
  <sheetViews>
    <sheetView view="pageBreakPreview" topLeftCell="A202" zoomScale="90" zoomScaleNormal="100" zoomScaleSheetLayoutView="90" workbookViewId="0">
      <selection activeCell="O17" sqref="O17"/>
    </sheetView>
  </sheetViews>
  <sheetFormatPr defaultRowHeight="12.75" x14ac:dyDescent="0.2"/>
  <cols>
    <col min="1" max="1" width="9.28515625" customWidth="1"/>
    <col min="2" max="2" width="13" customWidth="1"/>
    <col min="3" max="3" width="12.28515625" customWidth="1"/>
    <col min="4" max="4" width="13.28515625" customWidth="1"/>
    <col min="7" max="7" width="9.42578125" bestFit="1" customWidth="1"/>
    <col min="8" max="9" width="12.5703125" bestFit="1" customWidth="1"/>
  </cols>
  <sheetData>
    <row r="1" spans="1:10" ht="20.25" x14ac:dyDescent="0.2">
      <c r="A1" s="499" t="str">
        <f>[1]Planilha!C1</f>
        <v xml:space="preserve">PREFEITURA MUNICIPAL DE VARGEM ALTA     </v>
      </c>
      <c r="B1" s="500"/>
      <c r="C1" s="500"/>
      <c r="D1" s="500"/>
      <c r="E1" s="500"/>
      <c r="F1" s="500"/>
      <c r="G1" s="500"/>
      <c r="H1" s="500"/>
      <c r="I1" s="500"/>
      <c r="J1" s="501"/>
    </row>
    <row r="2" spans="1:10" ht="15.75" x14ac:dyDescent="0.2">
      <c r="A2" s="502" t="s">
        <v>140</v>
      </c>
      <c r="B2" s="503"/>
      <c r="C2" s="503"/>
      <c r="D2" s="503"/>
      <c r="E2" s="503"/>
      <c r="F2" s="503"/>
      <c r="G2" s="503"/>
      <c r="H2" s="503"/>
      <c r="I2" s="503"/>
      <c r="J2" s="504"/>
    </row>
    <row r="3" spans="1:10" x14ac:dyDescent="0.2">
      <c r="A3" s="407"/>
      <c r="B3" s="510"/>
      <c r="C3" s="510"/>
      <c r="D3" s="510"/>
      <c r="E3" s="510"/>
      <c r="F3" s="510"/>
      <c r="G3" s="510"/>
      <c r="H3" s="510"/>
      <c r="I3" s="510"/>
      <c r="J3" s="510"/>
    </row>
    <row r="4" spans="1:10" ht="26.25" customHeight="1" x14ac:dyDescent="0.2">
      <c r="A4" s="121" t="s">
        <v>1</v>
      </c>
      <c r="B4" s="505" t="str">
        <f>PLANILHA!B3</f>
        <v xml:space="preserve">CONSTRUÇÃO DE CAMPO DE FUTEBOL SOCIETY COM GRAMA NATURAL, ALAMBRADO E ILUMINAÇÃO 29,00m x 44,00m   - CAMPO BOM DE BOLA </v>
      </c>
      <c r="C4" s="505"/>
      <c r="D4" s="505"/>
      <c r="E4" s="505"/>
      <c r="F4" s="505"/>
      <c r="G4" s="505"/>
      <c r="H4" s="505"/>
      <c r="I4" s="505"/>
      <c r="J4" s="506"/>
    </row>
    <row r="5" spans="1:10" x14ac:dyDescent="0.2">
      <c r="A5" s="122" t="s">
        <v>3</v>
      </c>
      <c r="B5" s="505" t="str">
        <f>[2]PLANILHA!B4</f>
        <v>VILA ESPERANÇA - VARGEM ALTA/ ES</v>
      </c>
      <c r="C5" s="505"/>
      <c r="D5" s="505"/>
      <c r="E5" s="505"/>
      <c r="F5" s="505"/>
      <c r="G5" s="505"/>
      <c r="H5" s="505"/>
      <c r="I5" s="505"/>
      <c r="J5" s="506"/>
    </row>
    <row r="6" spans="1:10" x14ac:dyDescent="0.2">
      <c r="B6" s="123"/>
      <c r="C6" s="123"/>
      <c r="D6" s="123"/>
      <c r="E6" s="123"/>
      <c r="F6" s="123"/>
      <c r="G6" s="123"/>
      <c r="H6" s="123"/>
      <c r="I6" s="123"/>
      <c r="J6" s="123"/>
    </row>
    <row r="7" spans="1:10" x14ac:dyDescent="0.2">
      <c r="A7" s="507" t="s">
        <v>141</v>
      </c>
      <c r="B7" s="508"/>
      <c r="C7" s="508"/>
      <c r="D7" s="508"/>
      <c r="E7" s="508"/>
      <c r="F7" s="508"/>
      <c r="G7" s="508"/>
      <c r="H7" s="508"/>
      <c r="I7" s="508"/>
      <c r="J7" s="509"/>
    </row>
    <row r="8" spans="1:10" x14ac:dyDescent="0.2">
      <c r="A8" s="511"/>
      <c r="B8" s="512"/>
      <c r="C8" s="512"/>
      <c r="D8" s="512"/>
      <c r="E8" s="512"/>
      <c r="F8" s="512"/>
      <c r="G8" s="512"/>
      <c r="H8" s="512"/>
      <c r="I8" s="512"/>
      <c r="J8" s="513"/>
    </row>
    <row r="9" spans="1:10" ht="12.75" customHeight="1" x14ac:dyDescent="0.2">
      <c r="A9" s="124" t="s">
        <v>199</v>
      </c>
      <c r="B9" s="487" t="str">
        <f>[3]ORÇAMENTO!C9</f>
        <v>INSTALAÇÃO DO CANTEIRO DE OBRAS</v>
      </c>
      <c r="C9" s="487"/>
      <c r="D9" s="487"/>
      <c r="E9" s="487"/>
      <c r="F9" s="487"/>
      <c r="G9" s="487"/>
      <c r="H9" s="487"/>
      <c r="I9" s="487"/>
      <c r="J9" s="125" t="s">
        <v>142</v>
      </c>
    </row>
    <row r="10" spans="1:10" ht="24.75" customHeight="1" x14ac:dyDescent="0.2">
      <c r="A10" s="126" t="s">
        <v>14</v>
      </c>
      <c r="B10" s="446" t="str">
        <f>PLANILHA!C9</f>
        <v>Placa de obra nas dimensões de 1,50m x 3,00m, PADRÃO CAIXA</v>
      </c>
      <c r="C10" s="447"/>
      <c r="D10" s="447"/>
      <c r="E10" s="447"/>
      <c r="F10" s="447"/>
      <c r="G10" s="447"/>
      <c r="H10" s="447"/>
      <c r="I10" s="448"/>
      <c r="J10" s="127" t="s">
        <v>200</v>
      </c>
    </row>
    <row r="11" spans="1:10" x14ac:dyDescent="0.2">
      <c r="B11" s="455"/>
      <c r="C11" s="455"/>
      <c r="D11" s="455"/>
      <c r="E11" s="455"/>
      <c r="F11" s="455"/>
      <c r="G11" s="455"/>
      <c r="H11" s="455"/>
      <c r="I11" s="455"/>
      <c r="J11" s="455"/>
    </row>
    <row r="12" spans="1:10" x14ac:dyDescent="0.2">
      <c r="A12" s="175" t="s">
        <v>7</v>
      </c>
      <c r="B12" s="175" t="s">
        <v>145</v>
      </c>
      <c r="C12" s="176"/>
      <c r="D12" s="177"/>
      <c r="E12" s="178" t="s">
        <v>146</v>
      </c>
      <c r="F12" s="454" t="s">
        <v>147</v>
      </c>
      <c r="G12" s="488"/>
      <c r="H12" s="178" t="s">
        <v>148</v>
      </c>
      <c r="I12" s="178" t="s">
        <v>149</v>
      </c>
      <c r="J12" s="128"/>
    </row>
    <row r="13" spans="1:10" ht="22.5" x14ac:dyDescent="0.2">
      <c r="A13" s="129" t="s">
        <v>220</v>
      </c>
      <c r="B13" s="446" t="s">
        <v>221</v>
      </c>
      <c r="C13" s="447"/>
      <c r="D13" s="448"/>
      <c r="E13" s="178" t="s">
        <v>201</v>
      </c>
      <c r="F13" s="449">
        <v>0.5</v>
      </c>
      <c r="G13" s="450"/>
      <c r="H13" s="68">
        <v>20.72</v>
      </c>
      <c r="I13" s="168">
        <f>H13*F13</f>
        <v>10.36</v>
      </c>
      <c r="J13" s="130"/>
    </row>
    <row r="14" spans="1:10" ht="21" customHeight="1" x14ac:dyDescent="0.2">
      <c r="A14" s="129" t="s">
        <v>202</v>
      </c>
      <c r="B14" s="446" t="s">
        <v>203</v>
      </c>
      <c r="C14" s="447"/>
      <c r="D14" s="448"/>
      <c r="E14" s="131" t="s">
        <v>201</v>
      </c>
      <c r="F14" s="449">
        <v>0.5</v>
      </c>
      <c r="G14" s="450"/>
      <c r="H14" s="72">
        <v>14.98</v>
      </c>
      <c r="I14" s="168">
        <f>H14*F14</f>
        <v>7.49</v>
      </c>
      <c r="J14" s="130"/>
    </row>
    <row r="15" spans="1:10" x14ac:dyDescent="0.2">
      <c r="A15" s="451" t="s">
        <v>156</v>
      </c>
      <c r="B15" s="452"/>
      <c r="C15" s="452"/>
      <c r="D15" s="453"/>
      <c r="E15" s="454"/>
      <c r="F15" s="455"/>
      <c r="G15" s="455"/>
      <c r="H15" s="455"/>
      <c r="I15" s="455"/>
      <c r="J15" s="76">
        <f>I13+I14</f>
        <v>17.850000000000001</v>
      </c>
    </row>
    <row r="16" spans="1:10" x14ac:dyDescent="0.2">
      <c r="B16" s="489"/>
      <c r="C16" s="489"/>
      <c r="D16" s="489"/>
      <c r="E16" s="489"/>
      <c r="F16" s="489"/>
      <c r="G16" s="489"/>
      <c r="H16" s="489"/>
      <c r="I16" s="489"/>
      <c r="J16" s="489"/>
    </row>
    <row r="17" spans="1:10" x14ac:dyDescent="0.2">
      <c r="A17" s="175" t="s">
        <v>7</v>
      </c>
      <c r="B17" s="175" t="s">
        <v>204</v>
      </c>
      <c r="C17" s="176"/>
      <c r="D17" s="177"/>
      <c r="E17" s="178" t="s">
        <v>146</v>
      </c>
      <c r="F17" s="457" t="s">
        <v>147</v>
      </c>
      <c r="G17" s="457"/>
      <c r="H17" s="178" t="s">
        <v>148</v>
      </c>
      <c r="I17" s="178" t="s">
        <v>149</v>
      </c>
      <c r="J17" s="128"/>
    </row>
    <row r="18" spans="1:10" ht="24.75" customHeight="1" x14ac:dyDescent="0.2">
      <c r="A18" s="129" t="s">
        <v>205</v>
      </c>
      <c r="B18" s="484" t="s">
        <v>206</v>
      </c>
      <c r="C18" s="485"/>
      <c r="D18" s="486"/>
      <c r="E18" s="178" t="s">
        <v>207</v>
      </c>
      <c r="F18" s="482">
        <v>1</v>
      </c>
      <c r="G18" s="483"/>
      <c r="H18" s="178">
        <v>217.08</v>
      </c>
      <c r="I18" s="168">
        <f>H18*F18</f>
        <v>217.08</v>
      </c>
      <c r="J18" s="128"/>
    </row>
    <row r="19" spans="1:10" ht="22.5" x14ac:dyDescent="0.2">
      <c r="A19" s="129" t="s">
        <v>208</v>
      </c>
      <c r="B19" s="484" t="s">
        <v>209</v>
      </c>
      <c r="C19" s="485"/>
      <c r="D19" s="486"/>
      <c r="E19" s="178" t="s">
        <v>34</v>
      </c>
      <c r="F19" s="495">
        <v>1.5</v>
      </c>
      <c r="G19" s="496"/>
      <c r="H19" s="178">
        <v>6.42</v>
      </c>
      <c r="I19" s="168">
        <f>H19*F19</f>
        <v>9.629999999999999</v>
      </c>
      <c r="J19" s="128"/>
    </row>
    <row r="20" spans="1:10" ht="22.5" x14ac:dyDescent="0.2">
      <c r="A20" s="129" t="s">
        <v>210</v>
      </c>
      <c r="B20" s="446" t="s">
        <v>211</v>
      </c>
      <c r="C20" s="447"/>
      <c r="D20" s="448"/>
      <c r="E20" s="178" t="s">
        <v>212</v>
      </c>
      <c r="F20" s="482">
        <v>0.125</v>
      </c>
      <c r="G20" s="483"/>
      <c r="H20" s="132">
        <v>23.21</v>
      </c>
      <c r="I20" s="168">
        <f>H20*F20</f>
        <v>2.9012500000000001</v>
      </c>
      <c r="J20" s="128"/>
    </row>
    <row r="21" spans="1:10" ht="22.5" x14ac:dyDescent="0.2">
      <c r="A21" s="129" t="s">
        <v>213</v>
      </c>
      <c r="B21" s="484" t="s">
        <v>214</v>
      </c>
      <c r="C21" s="485"/>
      <c r="D21" s="486"/>
      <c r="E21" s="178" t="s">
        <v>34</v>
      </c>
      <c r="F21" s="495">
        <v>0.25</v>
      </c>
      <c r="G21" s="496"/>
      <c r="H21" s="178">
        <v>3.26</v>
      </c>
      <c r="I21" s="168">
        <f>H21*F21</f>
        <v>0.81499999999999995</v>
      </c>
      <c r="J21" s="128"/>
    </row>
    <row r="22" spans="1:10" x14ac:dyDescent="0.2">
      <c r="A22" s="451" t="s">
        <v>215</v>
      </c>
      <c r="B22" s="452"/>
      <c r="C22" s="452"/>
      <c r="D22" s="453"/>
      <c r="E22" s="454"/>
      <c r="F22" s="455"/>
      <c r="G22" s="455"/>
      <c r="H22" s="455"/>
      <c r="I22" s="455"/>
      <c r="J22" s="76">
        <f>SUM(I18:I21)</f>
        <v>230.42625000000001</v>
      </c>
    </row>
    <row r="23" spans="1:10" x14ac:dyDescent="0.2">
      <c r="B23" s="174"/>
      <c r="C23" s="174"/>
      <c r="D23" s="174"/>
      <c r="E23" s="174"/>
      <c r="F23" s="174"/>
      <c r="G23" s="174"/>
      <c r="H23" s="174"/>
      <c r="I23" s="174"/>
      <c r="J23" s="174"/>
    </row>
    <row r="24" spans="1:10" x14ac:dyDescent="0.2">
      <c r="A24" s="175" t="s">
        <v>7</v>
      </c>
      <c r="B24" s="468" t="s">
        <v>216</v>
      </c>
      <c r="C24" s="469"/>
      <c r="D24" s="470"/>
      <c r="E24" s="178" t="s">
        <v>146</v>
      </c>
      <c r="F24" s="457" t="s">
        <v>147</v>
      </c>
      <c r="G24" s="457"/>
      <c r="H24" s="178" t="s">
        <v>148</v>
      </c>
      <c r="I24" s="178" t="s">
        <v>149</v>
      </c>
      <c r="J24" s="128"/>
    </row>
    <row r="25" spans="1:10" x14ac:dyDescent="0.2">
      <c r="A25" s="129"/>
      <c r="B25" s="446"/>
      <c r="C25" s="447"/>
      <c r="D25" s="448"/>
      <c r="E25" s="178"/>
      <c r="F25" s="449"/>
      <c r="G25" s="450"/>
      <c r="H25" s="68"/>
      <c r="I25" s="168"/>
      <c r="J25" s="130"/>
    </row>
    <row r="26" spans="1:10" x14ac:dyDescent="0.2">
      <c r="A26" s="451" t="s">
        <v>217</v>
      </c>
      <c r="B26" s="452"/>
      <c r="C26" s="452"/>
      <c r="D26" s="453"/>
      <c r="E26" s="454"/>
      <c r="F26" s="455"/>
      <c r="G26" s="455"/>
      <c r="H26" s="455"/>
      <c r="I26" s="455"/>
      <c r="J26" s="76">
        <f>I25</f>
        <v>0</v>
      </c>
    </row>
    <row r="27" spans="1:10" x14ac:dyDescent="0.2">
      <c r="A27" s="172"/>
      <c r="B27" s="173"/>
      <c r="C27" s="173"/>
      <c r="D27" s="173"/>
      <c r="E27" s="171"/>
      <c r="F27" s="171"/>
      <c r="G27" s="171"/>
      <c r="H27" s="171"/>
      <c r="I27" s="171"/>
      <c r="J27" s="76"/>
    </row>
    <row r="28" spans="1:10" x14ac:dyDescent="0.2">
      <c r="A28" s="468" t="s">
        <v>157</v>
      </c>
      <c r="B28" s="469"/>
      <c r="C28" s="469"/>
      <c r="D28" s="469"/>
      <c r="E28" s="469"/>
      <c r="F28" s="469"/>
      <c r="G28" s="469"/>
      <c r="H28" s="469"/>
      <c r="I28" s="469"/>
      <c r="J28" s="470"/>
    </row>
    <row r="29" spans="1:10" x14ac:dyDescent="0.2">
      <c r="A29" s="468" t="s">
        <v>158</v>
      </c>
      <c r="B29" s="469"/>
      <c r="C29" s="469"/>
      <c r="D29" s="469"/>
      <c r="E29" s="470"/>
      <c r="F29" s="480" t="s">
        <v>159</v>
      </c>
      <c r="G29" s="480"/>
      <c r="H29" s="480"/>
      <c r="I29" s="480" t="s">
        <v>160</v>
      </c>
      <c r="J29" s="480"/>
    </row>
    <row r="30" spans="1:10" x14ac:dyDescent="0.2">
      <c r="A30" s="458" t="s">
        <v>161</v>
      </c>
      <c r="B30" s="459"/>
      <c r="C30" s="459"/>
      <c r="D30" s="459"/>
      <c r="E30" s="460"/>
      <c r="F30" s="471"/>
      <c r="G30" s="457"/>
      <c r="H30" s="457"/>
      <c r="I30" s="462">
        <f>J15</f>
        <v>17.850000000000001</v>
      </c>
      <c r="J30" s="462"/>
    </row>
    <row r="31" spans="1:10" x14ac:dyDescent="0.2">
      <c r="A31" s="458" t="s">
        <v>162</v>
      </c>
      <c r="B31" s="459"/>
      <c r="C31" s="459"/>
      <c r="D31" s="459"/>
      <c r="E31" s="460"/>
      <c r="F31" s="471"/>
      <c r="G31" s="457"/>
      <c r="H31" s="457"/>
      <c r="I31" s="462">
        <f>J22</f>
        <v>230.42625000000001</v>
      </c>
      <c r="J31" s="462"/>
    </row>
    <row r="32" spans="1:10" x14ac:dyDescent="0.2">
      <c r="A32" s="458" t="s">
        <v>218</v>
      </c>
      <c r="B32" s="459"/>
      <c r="C32" s="459"/>
      <c r="D32" s="459"/>
      <c r="E32" s="460"/>
      <c r="F32" s="471"/>
      <c r="G32" s="457"/>
      <c r="H32" s="457"/>
      <c r="I32" s="462">
        <f>J26</f>
        <v>0</v>
      </c>
      <c r="J32" s="462"/>
    </row>
    <row r="33" spans="1:10" x14ac:dyDescent="0.2">
      <c r="A33" s="458" t="s">
        <v>219</v>
      </c>
      <c r="B33" s="459"/>
      <c r="C33" s="459"/>
      <c r="D33" s="459"/>
      <c r="E33" s="460"/>
      <c r="F33" s="461"/>
      <c r="G33" s="461"/>
      <c r="H33" s="461"/>
      <c r="I33" s="462">
        <f>(I30+I31+I32)*F33</f>
        <v>0</v>
      </c>
      <c r="J33" s="462"/>
    </row>
    <row r="34" spans="1:10" x14ac:dyDescent="0.2">
      <c r="A34" s="458" t="s">
        <v>341</v>
      </c>
      <c r="B34" s="459"/>
      <c r="C34" s="459"/>
      <c r="D34" s="459"/>
      <c r="E34" s="460"/>
      <c r="F34" s="463"/>
      <c r="G34" s="463"/>
      <c r="H34" s="463"/>
      <c r="I34" s="462">
        <f>I30*F34</f>
        <v>0</v>
      </c>
      <c r="J34" s="462"/>
    </row>
    <row r="35" spans="1:10" x14ac:dyDescent="0.2">
      <c r="A35" s="464" t="s">
        <v>20</v>
      </c>
      <c r="B35" s="465"/>
      <c r="C35" s="465"/>
      <c r="D35" s="465"/>
      <c r="E35" s="466"/>
      <c r="F35" s="457"/>
      <c r="G35" s="457"/>
      <c r="H35" s="457"/>
      <c r="I35" s="467">
        <f>I30+I33+I31+I32</f>
        <v>248.27625</v>
      </c>
      <c r="J35" s="467"/>
    </row>
    <row r="36" spans="1:10" x14ac:dyDescent="0.2">
      <c r="A36" s="472"/>
      <c r="B36" s="473"/>
      <c r="C36" s="473"/>
      <c r="D36" s="473"/>
      <c r="E36" s="474"/>
      <c r="F36" s="475"/>
      <c r="G36" s="476"/>
      <c r="H36" s="477"/>
      <c r="I36" s="478"/>
      <c r="J36" s="479"/>
    </row>
    <row r="37" spans="1:10" x14ac:dyDescent="0.2">
      <c r="A37" s="451" t="s">
        <v>98</v>
      </c>
      <c r="B37" s="452"/>
      <c r="C37" s="452"/>
      <c r="D37" s="452"/>
      <c r="E37" s="453"/>
      <c r="F37" s="457"/>
      <c r="G37" s="457"/>
      <c r="H37" s="454"/>
      <c r="I37" s="179"/>
      <c r="J37" s="76">
        <f>I35</f>
        <v>248.27625</v>
      </c>
    </row>
    <row r="38" spans="1:10" ht="12.75" customHeight="1" x14ac:dyDescent="0.2">
      <c r="B38" s="455"/>
      <c r="C38" s="455"/>
      <c r="D38" s="455"/>
      <c r="E38" s="455"/>
      <c r="F38" s="455"/>
      <c r="G38" s="455"/>
      <c r="H38" s="455"/>
      <c r="I38" s="455"/>
      <c r="J38" s="455"/>
    </row>
    <row r="39" spans="1:10" ht="12.75" customHeight="1" x14ac:dyDescent="0.2">
      <c r="A39" s="124" t="s">
        <v>311</v>
      </c>
      <c r="B39" s="487" t="str">
        <f>PLANILHA!C24</f>
        <v>DRENAGEM</v>
      </c>
      <c r="C39" s="487"/>
      <c r="D39" s="487"/>
      <c r="E39" s="487"/>
      <c r="F39" s="487"/>
      <c r="G39" s="487"/>
      <c r="H39" s="487"/>
      <c r="I39" s="487"/>
      <c r="J39" s="125" t="s">
        <v>142</v>
      </c>
    </row>
    <row r="40" spans="1:10" ht="12.75" customHeight="1" x14ac:dyDescent="0.2">
      <c r="A40" s="126" t="s">
        <v>48</v>
      </c>
      <c r="B40" s="446" t="str">
        <f>PLANILHA!C27</f>
        <v>Dreno em PEAD perfurado diâm. = 100 mm, inclusive transporte do tubo, em Vias Urbanas</v>
      </c>
      <c r="C40" s="447"/>
      <c r="D40" s="447"/>
      <c r="E40" s="447"/>
      <c r="F40" s="447"/>
      <c r="G40" s="447"/>
      <c r="H40" s="447"/>
      <c r="I40" s="448"/>
      <c r="J40" s="127" t="s">
        <v>34</v>
      </c>
    </row>
    <row r="41" spans="1:10" ht="12.75" customHeight="1" x14ac:dyDescent="0.2">
      <c r="B41" s="455"/>
      <c r="C41" s="455"/>
      <c r="D41" s="455"/>
      <c r="E41" s="455"/>
      <c r="F41" s="455"/>
      <c r="G41" s="455"/>
      <c r="H41" s="455"/>
      <c r="I41" s="455"/>
      <c r="J41" s="455"/>
    </row>
    <row r="42" spans="1:10" ht="12.75" customHeight="1" x14ac:dyDescent="0.2">
      <c r="A42" s="306" t="s">
        <v>7</v>
      </c>
      <c r="B42" s="306" t="s">
        <v>145</v>
      </c>
      <c r="C42" s="307"/>
      <c r="D42" s="308"/>
      <c r="E42" s="301" t="s">
        <v>146</v>
      </c>
      <c r="F42" s="454" t="s">
        <v>147</v>
      </c>
      <c r="G42" s="488"/>
      <c r="H42" s="301" t="s">
        <v>148</v>
      </c>
      <c r="I42" s="301" t="s">
        <v>149</v>
      </c>
      <c r="J42" s="311"/>
    </row>
    <row r="43" spans="1:10" ht="22.5" x14ac:dyDescent="0.2">
      <c r="A43" s="305" t="s">
        <v>328</v>
      </c>
      <c r="B43" s="446" t="s">
        <v>155</v>
      </c>
      <c r="C43" s="447"/>
      <c r="D43" s="448"/>
      <c r="E43" s="310" t="s">
        <v>201</v>
      </c>
      <c r="F43" s="449">
        <v>0.01</v>
      </c>
      <c r="G43" s="450"/>
      <c r="H43" s="72">
        <v>37.96</v>
      </c>
      <c r="I43" s="300">
        <f>H43*F43</f>
        <v>0.37959999999999999</v>
      </c>
      <c r="J43" s="311"/>
    </row>
    <row r="44" spans="1:10" ht="22.5" x14ac:dyDescent="0.2">
      <c r="A44" s="305" t="s">
        <v>329</v>
      </c>
      <c r="B44" s="446" t="s">
        <v>244</v>
      </c>
      <c r="C44" s="447"/>
      <c r="D44" s="448"/>
      <c r="E44" s="310" t="s">
        <v>201</v>
      </c>
      <c r="F44" s="449">
        <v>0.02</v>
      </c>
      <c r="G44" s="450"/>
      <c r="H44" s="72">
        <v>23.37</v>
      </c>
      <c r="I44" s="300">
        <f>H44*F44</f>
        <v>0.46740000000000004</v>
      </c>
      <c r="J44" s="130"/>
    </row>
    <row r="45" spans="1:10" ht="12.75" customHeight="1" x14ac:dyDescent="0.2">
      <c r="A45" s="451" t="s">
        <v>156</v>
      </c>
      <c r="B45" s="452"/>
      <c r="C45" s="452"/>
      <c r="D45" s="453"/>
      <c r="E45" s="454"/>
      <c r="F45" s="455"/>
      <c r="G45" s="455"/>
      <c r="H45" s="455"/>
      <c r="I45" s="455"/>
      <c r="J45" s="76">
        <f>I44+I43</f>
        <v>0.84699999999999998</v>
      </c>
    </row>
    <row r="46" spans="1:10" ht="12.75" customHeight="1" x14ac:dyDescent="0.2">
      <c r="B46" s="481"/>
      <c r="C46" s="481"/>
      <c r="D46" s="481"/>
      <c r="E46" s="481"/>
      <c r="F46" s="481"/>
      <c r="G46" s="481"/>
      <c r="H46" s="481"/>
      <c r="I46" s="481"/>
      <c r="J46" s="481"/>
    </row>
    <row r="47" spans="1:10" ht="12.75" customHeight="1" x14ac:dyDescent="0.2">
      <c r="A47" s="306" t="s">
        <v>7</v>
      </c>
      <c r="B47" s="306" t="s">
        <v>204</v>
      </c>
      <c r="C47" s="307"/>
      <c r="D47" s="308"/>
      <c r="E47" s="301" t="s">
        <v>146</v>
      </c>
      <c r="F47" s="457" t="s">
        <v>147</v>
      </c>
      <c r="G47" s="457"/>
      <c r="H47" s="301" t="s">
        <v>148</v>
      </c>
      <c r="I47" s="301" t="s">
        <v>149</v>
      </c>
      <c r="J47" s="311"/>
    </row>
    <row r="48" spans="1:10" ht="34.5" customHeight="1" x14ac:dyDescent="0.2">
      <c r="A48" s="305" t="s">
        <v>330</v>
      </c>
      <c r="B48" s="446" t="s">
        <v>331</v>
      </c>
      <c r="C48" s="447"/>
      <c r="D48" s="448"/>
      <c r="E48" s="301" t="s">
        <v>34</v>
      </c>
      <c r="F48" s="482">
        <v>1</v>
      </c>
      <c r="G48" s="483"/>
      <c r="H48" s="301">
        <v>4.7699999999999996</v>
      </c>
      <c r="I48" s="300">
        <f>H48*F48</f>
        <v>4.7699999999999996</v>
      </c>
      <c r="J48" s="311"/>
    </row>
    <row r="49" spans="1:10" ht="12.75" customHeight="1" x14ac:dyDescent="0.2">
      <c r="A49" s="451" t="s">
        <v>215</v>
      </c>
      <c r="B49" s="452"/>
      <c r="C49" s="452"/>
      <c r="D49" s="453"/>
      <c r="E49" s="454"/>
      <c r="F49" s="455"/>
      <c r="G49" s="455"/>
      <c r="H49" s="455"/>
      <c r="I49" s="455"/>
      <c r="J49" s="76">
        <f>SUM(I48:I48)</f>
        <v>4.7699999999999996</v>
      </c>
    </row>
    <row r="50" spans="1:10" ht="12.75" customHeight="1" x14ac:dyDescent="0.2">
      <c r="B50" s="312"/>
      <c r="C50" s="312"/>
      <c r="D50" s="312"/>
      <c r="E50" s="312"/>
      <c r="F50" s="312"/>
      <c r="G50" s="312"/>
      <c r="H50" s="312"/>
      <c r="I50" s="312"/>
      <c r="J50" s="312"/>
    </row>
    <row r="51" spans="1:10" ht="12.75" customHeight="1" x14ac:dyDescent="0.2">
      <c r="A51" s="306" t="s">
        <v>7</v>
      </c>
      <c r="B51" s="468" t="s">
        <v>216</v>
      </c>
      <c r="C51" s="469"/>
      <c r="D51" s="470"/>
      <c r="E51" s="301" t="s">
        <v>146</v>
      </c>
      <c r="F51" s="457" t="s">
        <v>147</v>
      </c>
      <c r="G51" s="457"/>
      <c r="H51" s="301" t="s">
        <v>148</v>
      </c>
      <c r="I51" s="301" t="s">
        <v>149</v>
      </c>
      <c r="J51" s="311"/>
    </row>
    <row r="52" spans="1:10" ht="12.75" customHeight="1" x14ac:dyDescent="0.2">
      <c r="A52" s="305"/>
      <c r="B52" s="446"/>
      <c r="C52" s="447"/>
      <c r="D52" s="448"/>
      <c r="E52" s="301"/>
      <c r="F52" s="449"/>
      <c r="G52" s="450"/>
      <c r="H52" s="68"/>
      <c r="I52" s="300"/>
      <c r="J52" s="130"/>
    </row>
    <row r="53" spans="1:10" ht="12.75" customHeight="1" x14ac:dyDescent="0.2">
      <c r="A53" s="451" t="s">
        <v>217</v>
      </c>
      <c r="B53" s="452"/>
      <c r="C53" s="452"/>
      <c r="D53" s="453"/>
      <c r="E53" s="454"/>
      <c r="F53" s="455"/>
      <c r="G53" s="455"/>
      <c r="H53" s="455"/>
      <c r="I53" s="455"/>
      <c r="J53" s="76">
        <f>I52</f>
        <v>0</v>
      </c>
    </row>
    <row r="54" spans="1:10" ht="12.75" customHeight="1" x14ac:dyDescent="0.2">
      <c r="A54" s="303"/>
      <c r="B54" s="304"/>
      <c r="C54" s="304"/>
      <c r="D54" s="304"/>
      <c r="E54" s="309"/>
      <c r="F54" s="309"/>
      <c r="G54" s="309"/>
      <c r="H54" s="309"/>
      <c r="I54" s="309"/>
      <c r="J54" s="76"/>
    </row>
    <row r="55" spans="1:10" ht="12.75" customHeight="1" x14ac:dyDescent="0.2">
      <c r="A55" s="468" t="s">
        <v>157</v>
      </c>
      <c r="B55" s="469"/>
      <c r="C55" s="469"/>
      <c r="D55" s="469"/>
      <c r="E55" s="469"/>
      <c r="F55" s="469"/>
      <c r="G55" s="469"/>
      <c r="H55" s="469"/>
      <c r="I55" s="469"/>
      <c r="J55" s="470"/>
    </row>
    <row r="56" spans="1:10" ht="12.75" customHeight="1" x14ac:dyDescent="0.2">
      <c r="A56" s="468" t="s">
        <v>158</v>
      </c>
      <c r="B56" s="469"/>
      <c r="C56" s="469"/>
      <c r="D56" s="469"/>
      <c r="E56" s="470"/>
      <c r="F56" s="480" t="s">
        <v>159</v>
      </c>
      <c r="G56" s="480"/>
      <c r="H56" s="480"/>
      <c r="I56" s="480" t="s">
        <v>160</v>
      </c>
      <c r="J56" s="480"/>
    </row>
    <row r="57" spans="1:10" ht="12.75" customHeight="1" x14ac:dyDescent="0.2">
      <c r="A57" s="458" t="s">
        <v>161</v>
      </c>
      <c r="B57" s="459"/>
      <c r="C57" s="459"/>
      <c r="D57" s="459"/>
      <c r="E57" s="460"/>
      <c r="F57" s="471"/>
      <c r="G57" s="457"/>
      <c r="H57" s="457"/>
      <c r="I57" s="462">
        <f>J45</f>
        <v>0.84699999999999998</v>
      </c>
      <c r="J57" s="462"/>
    </row>
    <row r="58" spans="1:10" ht="12.75" customHeight="1" x14ac:dyDescent="0.2">
      <c r="A58" s="458" t="s">
        <v>162</v>
      </c>
      <c r="B58" s="459"/>
      <c r="C58" s="459"/>
      <c r="D58" s="459"/>
      <c r="E58" s="460"/>
      <c r="F58" s="471"/>
      <c r="G58" s="457"/>
      <c r="H58" s="457"/>
      <c r="I58" s="462">
        <f>J49</f>
        <v>4.7699999999999996</v>
      </c>
      <c r="J58" s="462"/>
    </row>
    <row r="59" spans="1:10" ht="12.75" customHeight="1" x14ac:dyDescent="0.2">
      <c r="A59" s="458" t="s">
        <v>218</v>
      </c>
      <c r="B59" s="459"/>
      <c r="C59" s="459"/>
      <c r="D59" s="459"/>
      <c r="E59" s="460"/>
      <c r="F59" s="471"/>
      <c r="G59" s="457"/>
      <c r="H59" s="457"/>
      <c r="I59" s="462">
        <f>J53</f>
        <v>0</v>
      </c>
      <c r="J59" s="462"/>
    </row>
    <row r="60" spans="1:10" ht="12.75" customHeight="1" x14ac:dyDescent="0.2">
      <c r="A60" s="458" t="s">
        <v>219</v>
      </c>
      <c r="B60" s="459"/>
      <c r="C60" s="459"/>
      <c r="D60" s="459"/>
      <c r="E60" s="460"/>
      <c r="F60" s="461"/>
      <c r="G60" s="461"/>
      <c r="H60" s="461"/>
      <c r="I60" s="462">
        <f>(I57+I58+I59)*F60</f>
        <v>0</v>
      </c>
      <c r="J60" s="462"/>
    </row>
    <row r="61" spans="1:10" ht="12.75" customHeight="1" x14ac:dyDescent="0.2">
      <c r="A61" s="458" t="s">
        <v>341</v>
      </c>
      <c r="B61" s="459"/>
      <c r="C61" s="459"/>
      <c r="D61" s="459"/>
      <c r="E61" s="460"/>
      <c r="F61" s="463"/>
      <c r="G61" s="463"/>
      <c r="H61" s="463"/>
      <c r="I61" s="462">
        <f>I57*F61</f>
        <v>0</v>
      </c>
      <c r="J61" s="462"/>
    </row>
    <row r="62" spans="1:10" ht="12.75" customHeight="1" x14ac:dyDescent="0.2">
      <c r="A62" s="464" t="s">
        <v>20</v>
      </c>
      <c r="B62" s="465"/>
      <c r="C62" s="465"/>
      <c r="D62" s="465"/>
      <c r="E62" s="466"/>
      <c r="F62" s="457"/>
      <c r="G62" s="457"/>
      <c r="H62" s="457"/>
      <c r="I62" s="467">
        <f>I57+I60+I58+I59</f>
        <v>5.6169999999999991</v>
      </c>
      <c r="J62" s="467"/>
    </row>
    <row r="63" spans="1:10" ht="12.75" customHeight="1" x14ac:dyDescent="0.2">
      <c r="A63" s="472"/>
      <c r="B63" s="473"/>
      <c r="C63" s="473"/>
      <c r="D63" s="473"/>
      <c r="E63" s="474"/>
      <c r="F63" s="475"/>
      <c r="G63" s="476"/>
      <c r="H63" s="477"/>
      <c r="I63" s="478"/>
      <c r="J63" s="479"/>
    </row>
    <row r="64" spans="1:10" ht="12.75" customHeight="1" x14ac:dyDescent="0.2">
      <c r="A64" s="451" t="s">
        <v>98</v>
      </c>
      <c r="B64" s="452"/>
      <c r="C64" s="452"/>
      <c r="D64" s="452"/>
      <c r="E64" s="453"/>
      <c r="F64" s="457"/>
      <c r="G64" s="457"/>
      <c r="H64" s="454"/>
      <c r="I64" s="302"/>
      <c r="J64" s="76">
        <f>I62</f>
        <v>5.6169999999999991</v>
      </c>
    </row>
    <row r="65" spans="1:10" ht="12.75" customHeight="1" x14ac:dyDescent="0.2">
      <c r="A65" s="322"/>
      <c r="B65" s="323"/>
      <c r="C65" s="323"/>
      <c r="D65" s="323"/>
      <c r="E65" s="323"/>
      <c r="F65" s="318"/>
      <c r="G65" s="318"/>
      <c r="H65" s="318"/>
      <c r="I65" s="328"/>
      <c r="J65" s="337"/>
    </row>
    <row r="66" spans="1:10" ht="12.75" customHeight="1" x14ac:dyDescent="0.2">
      <c r="A66" s="126" t="s">
        <v>49</v>
      </c>
      <c r="B66" s="446" t="str">
        <f>PLANILHA!C28</f>
        <v>Fornecimento e espalhamento de brita 1 ou 2</v>
      </c>
      <c r="C66" s="447"/>
      <c r="D66" s="447"/>
      <c r="E66" s="447"/>
      <c r="F66" s="447"/>
      <c r="G66" s="447"/>
      <c r="H66" s="447"/>
      <c r="I66" s="448"/>
      <c r="J66" s="127" t="s">
        <v>25</v>
      </c>
    </row>
    <row r="67" spans="1:10" ht="12.75" customHeight="1" x14ac:dyDescent="0.2">
      <c r="B67" s="318"/>
      <c r="C67" s="318"/>
      <c r="D67" s="318"/>
      <c r="E67" s="318"/>
      <c r="F67" s="318"/>
      <c r="G67" s="318"/>
      <c r="H67" s="318"/>
      <c r="I67" s="318"/>
      <c r="J67" s="318"/>
    </row>
    <row r="68" spans="1:10" ht="12.75" customHeight="1" x14ac:dyDescent="0.2">
      <c r="A68" s="324" t="s">
        <v>7</v>
      </c>
      <c r="B68" s="324" t="s">
        <v>145</v>
      </c>
      <c r="C68" s="325"/>
      <c r="D68" s="326"/>
      <c r="E68" s="319" t="s">
        <v>146</v>
      </c>
      <c r="F68" s="320" t="s">
        <v>147</v>
      </c>
      <c r="G68" s="321"/>
      <c r="H68" s="319" t="s">
        <v>148</v>
      </c>
      <c r="I68" s="319" t="s">
        <v>149</v>
      </c>
      <c r="J68" s="128"/>
    </row>
    <row r="69" spans="1:10" ht="21.75" customHeight="1" x14ac:dyDescent="0.2">
      <c r="A69" s="305" t="s">
        <v>202</v>
      </c>
      <c r="B69" s="446" t="s">
        <v>203</v>
      </c>
      <c r="C69" s="447"/>
      <c r="D69" s="448"/>
      <c r="E69" s="334" t="s">
        <v>201</v>
      </c>
      <c r="F69" s="449">
        <v>3.2</v>
      </c>
      <c r="G69" s="450"/>
      <c r="H69" s="72">
        <v>14.98</v>
      </c>
      <c r="I69" s="317">
        <f>H69*F69</f>
        <v>47.936000000000007</v>
      </c>
      <c r="J69" s="130"/>
    </row>
    <row r="70" spans="1:10" ht="12.75" customHeight="1" x14ac:dyDescent="0.2">
      <c r="A70" s="451" t="s">
        <v>156</v>
      </c>
      <c r="B70" s="452"/>
      <c r="C70" s="452"/>
      <c r="D70" s="453"/>
      <c r="E70" s="454"/>
      <c r="F70" s="455"/>
      <c r="G70" s="455"/>
      <c r="H70" s="455"/>
      <c r="I70" s="455"/>
      <c r="J70" s="76">
        <f>I69</f>
        <v>47.936000000000007</v>
      </c>
    </row>
    <row r="71" spans="1:10" ht="12.75" customHeight="1" x14ac:dyDescent="0.2">
      <c r="B71" s="489"/>
      <c r="C71" s="489"/>
      <c r="D71" s="489"/>
      <c r="E71" s="489"/>
      <c r="F71" s="489"/>
      <c r="G71" s="489"/>
      <c r="H71" s="489"/>
      <c r="I71" s="489"/>
      <c r="J71" s="489"/>
    </row>
    <row r="72" spans="1:10" ht="12.75" customHeight="1" x14ac:dyDescent="0.2">
      <c r="A72" s="324" t="s">
        <v>7</v>
      </c>
      <c r="B72" s="324" t="s">
        <v>204</v>
      </c>
      <c r="C72" s="325"/>
      <c r="D72" s="326"/>
      <c r="E72" s="319" t="s">
        <v>146</v>
      </c>
      <c r="F72" s="457" t="s">
        <v>147</v>
      </c>
      <c r="G72" s="457"/>
      <c r="H72" s="319" t="s">
        <v>148</v>
      </c>
      <c r="I72" s="319" t="s">
        <v>149</v>
      </c>
      <c r="J72" s="128"/>
    </row>
    <row r="73" spans="1:10" ht="22.5" x14ac:dyDescent="0.2">
      <c r="A73" s="305" t="s">
        <v>245</v>
      </c>
      <c r="B73" s="446" t="s">
        <v>246</v>
      </c>
      <c r="C73" s="447"/>
      <c r="D73" s="448"/>
      <c r="E73" s="319" t="s">
        <v>224</v>
      </c>
      <c r="F73" s="482">
        <v>1.05</v>
      </c>
      <c r="G73" s="483"/>
      <c r="H73" s="319">
        <v>82.03</v>
      </c>
      <c r="I73" s="317">
        <f>H73*F73</f>
        <v>86.131500000000003</v>
      </c>
      <c r="J73" s="128"/>
    </row>
    <row r="74" spans="1:10" ht="12.75" customHeight="1" x14ac:dyDescent="0.2">
      <c r="A74" s="451" t="s">
        <v>215</v>
      </c>
      <c r="B74" s="452"/>
      <c r="C74" s="452"/>
      <c r="D74" s="453"/>
      <c r="E74" s="454"/>
      <c r="F74" s="455"/>
      <c r="G74" s="455"/>
      <c r="H74" s="455"/>
      <c r="I74" s="455"/>
      <c r="J74" s="76">
        <f>SUM(I73:I73)</f>
        <v>86.131500000000003</v>
      </c>
    </row>
    <row r="75" spans="1:10" ht="12.75" customHeight="1" x14ac:dyDescent="0.2">
      <c r="B75" s="329"/>
      <c r="C75" s="329"/>
      <c r="D75" s="329"/>
      <c r="E75" s="329"/>
      <c r="F75" s="329"/>
      <c r="G75" s="329"/>
      <c r="H75" s="329"/>
      <c r="I75" s="329"/>
      <c r="J75" s="329"/>
    </row>
    <row r="76" spans="1:10" ht="12.75" customHeight="1" x14ac:dyDescent="0.2">
      <c r="A76" s="324" t="s">
        <v>7</v>
      </c>
      <c r="B76" s="468" t="s">
        <v>216</v>
      </c>
      <c r="C76" s="469"/>
      <c r="D76" s="470"/>
      <c r="E76" s="319" t="s">
        <v>146</v>
      </c>
      <c r="F76" s="457" t="s">
        <v>147</v>
      </c>
      <c r="G76" s="457"/>
      <c r="H76" s="319" t="s">
        <v>148</v>
      </c>
      <c r="I76" s="319" t="s">
        <v>149</v>
      </c>
      <c r="J76" s="128"/>
    </row>
    <row r="77" spans="1:10" ht="12.75" customHeight="1" x14ac:dyDescent="0.2">
      <c r="A77" s="305"/>
      <c r="B77" s="446"/>
      <c r="C77" s="447"/>
      <c r="D77" s="448"/>
      <c r="E77" s="319"/>
      <c r="F77" s="449"/>
      <c r="G77" s="450"/>
      <c r="H77" s="68"/>
      <c r="I77" s="317"/>
      <c r="J77" s="130"/>
    </row>
    <row r="78" spans="1:10" ht="12.75" customHeight="1" x14ac:dyDescent="0.2">
      <c r="A78" s="451" t="s">
        <v>217</v>
      </c>
      <c r="B78" s="452"/>
      <c r="C78" s="452"/>
      <c r="D78" s="453"/>
      <c r="E78" s="454"/>
      <c r="F78" s="455"/>
      <c r="G78" s="455"/>
      <c r="H78" s="455"/>
      <c r="I78" s="455"/>
      <c r="J78" s="76">
        <f>I77</f>
        <v>0</v>
      </c>
    </row>
    <row r="79" spans="1:10" ht="12.75" customHeight="1" x14ac:dyDescent="0.2">
      <c r="A79" s="322"/>
      <c r="B79" s="323"/>
      <c r="C79" s="323"/>
      <c r="D79" s="323"/>
      <c r="E79" s="318"/>
      <c r="F79" s="318"/>
      <c r="G79" s="318"/>
      <c r="H79" s="318"/>
      <c r="I79" s="318"/>
      <c r="J79" s="76"/>
    </row>
    <row r="80" spans="1:10" ht="12.75" customHeight="1" x14ac:dyDescent="0.2">
      <c r="A80" s="468" t="s">
        <v>157</v>
      </c>
      <c r="B80" s="469"/>
      <c r="C80" s="469"/>
      <c r="D80" s="469"/>
      <c r="E80" s="469"/>
      <c r="F80" s="469"/>
      <c r="G80" s="469"/>
      <c r="H80" s="469"/>
      <c r="I80" s="469"/>
      <c r="J80" s="470"/>
    </row>
    <row r="81" spans="1:10" ht="12.75" customHeight="1" x14ac:dyDescent="0.2">
      <c r="A81" s="468" t="s">
        <v>158</v>
      </c>
      <c r="B81" s="469"/>
      <c r="C81" s="469"/>
      <c r="D81" s="469"/>
      <c r="E81" s="470"/>
      <c r="F81" s="480" t="s">
        <v>159</v>
      </c>
      <c r="G81" s="480"/>
      <c r="H81" s="480"/>
      <c r="I81" s="480" t="s">
        <v>160</v>
      </c>
      <c r="J81" s="480"/>
    </row>
    <row r="82" spans="1:10" ht="12.75" customHeight="1" x14ac:dyDescent="0.2">
      <c r="A82" s="458" t="s">
        <v>161</v>
      </c>
      <c r="B82" s="459"/>
      <c r="C82" s="459"/>
      <c r="D82" s="459"/>
      <c r="E82" s="460"/>
      <c r="F82" s="471"/>
      <c r="G82" s="457"/>
      <c r="H82" s="457"/>
      <c r="I82" s="462">
        <f>J70</f>
        <v>47.936000000000007</v>
      </c>
      <c r="J82" s="462"/>
    </row>
    <row r="83" spans="1:10" ht="12.75" customHeight="1" x14ac:dyDescent="0.2">
      <c r="A83" s="458" t="s">
        <v>162</v>
      </c>
      <c r="B83" s="459"/>
      <c r="C83" s="459"/>
      <c r="D83" s="459"/>
      <c r="E83" s="460"/>
      <c r="F83" s="471"/>
      <c r="G83" s="457"/>
      <c r="H83" s="457"/>
      <c r="I83" s="462">
        <f>J74</f>
        <v>86.131500000000003</v>
      </c>
      <c r="J83" s="462"/>
    </row>
    <row r="84" spans="1:10" ht="12.75" customHeight="1" x14ac:dyDescent="0.2">
      <c r="A84" s="458" t="s">
        <v>218</v>
      </c>
      <c r="B84" s="459"/>
      <c r="C84" s="459"/>
      <c r="D84" s="459"/>
      <c r="E84" s="460"/>
      <c r="F84" s="471"/>
      <c r="G84" s="457"/>
      <c r="H84" s="457"/>
      <c r="I84" s="462">
        <f>J78</f>
        <v>0</v>
      </c>
      <c r="J84" s="462"/>
    </row>
    <row r="85" spans="1:10" ht="12.75" customHeight="1" x14ac:dyDescent="0.2">
      <c r="A85" s="458" t="s">
        <v>219</v>
      </c>
      <c r="B85" s="459"/>
      <c r="C85" s="459"/>
      <c r="D85" s="459"/>
      <c r="E85" s="460"/>
      <c r="F85" s="461"/>
      <c r="G85" s="461"/>
      <c r="H85" s="461"/>
      <c r="I85" s="462">
        <f>(I82+I83+I84)*F85</f>
        <v>0</v>
      </c>
      <c r="J85" s="462"/>
    </row>
    <row r="86" spans="1:10" ht="12.75" customHeight="1" x14ac:dyDescent="0.2">
      <c r="A86" s="458" t="s">
        <v>341</v>
      </c>
      <c r="B86" s="459"/>
      <c r="C86" s="459"/>
      <c r="D86" s="459"/>
      <c r="E86" s="460"/>
      <c r="F86" s="463"/>
      <c r="G86" s="463"/>
      <c r="H86" s="463"/>
      <c r="I86" s="462">
        <f>I82*F86</f>
        <v>0</v>
      </c>
      <c r="J86" s="462"/>
    </row>
    <row r="87" spans="1:10" ht="12.75" customHeight="1" x14ac:dyDescent="0.2">
      <c r="A87" s="464" t="s">
        <v>20</v>
      </c>
      <c r="B87" s="465"/>
      <c r="C87" s="465"/>
      <c r="D87" s="465"/>
      <c r="E87" s="466"/>
      <c r="F87" s="457"/>
      <c r="G87" s="457"/>
      <c r="H87" s="457"/>
      <c r="I87" s="467">
        <f>I82+I85+I83+I84</f>
        <v>134.0675</v>
      </c>
      <c r="J87" s="467"/>
    </row>
    <row r="88" spans="1:10" ht="12.75" customHeight="1" x14ac:dyDescent="0.2">
      <c r="A88" s="472"/>
      <c r="B88" s="473"/>
      <c r="C88" s="473"/>
      <c r="D88" s="473"/>
      <c r="E88" s="474"/>
      <c r="F88" s="475"/>
      <c r="G88" s="476"/>
      <c r="H88" s="477"/>
      <c r="I88" s="478"/>
      <c r="J88" s="479"/>
    </row>
    <row r="89" spans="1:10" ht="12.75" customHeight="1" x14ac:dyDescent="0.2">
      <c r="A89" s="451" t="s">
        <v>98</v>
      </c>
      <c r="B89" s="452"/>
      <c r="C89" s="452"/>
      <c r="D89" s="452"/>
      <c r="E89" s="453"/>
      <c r="F89" s="457"/>
      <c r="G89" s="457"/>
      <c r="H89" s="454"/>
      <c r="I89" s="327"/>
      <c r="J89" s="76">
        <f>I87</f>
        <v>134.0675</v>
      </c>
    </row>
    <row r="90" spans="1:10" ht="12.75" customHeight="1" x14ac:dyDescent="0.2">
      <c r="A90" s="322"/>
      <c r="B90" s="323"/>
      <c r="C90" s="323"/>
      <c r="D90" s="323"/>
      <c r="E90" s="323"/>
      <c r="F90" s="318"/>
      <c r="G90" s="318"/>
      <c r="H90" s="318"/>
      <c r="I90" s="328"/>
      <c r="J90" s="337"/>
    </row>
    <row r="91" spans="1:10" ht="16.5" customHeight="1" x14ac:dyDescent="0.2">
      <c r="A91" s="126" t="s">
        <v>51</v>
      </c>
      <c r="B91" s="446" t="str">
        <f>PLANILHA!C29</f>
        <v>Fornecimento e espalhamento de areia com trator esteira</v>
      </c>
      <c r="C91" s="447"/>
      <c r="D91" s="447"/>
      <c r="E91" s="447"/>
      <c r="F91" s="447"/>
      <c r="G91" s="447"/>
      <c r="H91" s="447"/>
      <c r="I91" s="448"/>
      <c r="J91" s="127" t="s">
        <v>25</v>
      </c>
    </row>
    <row r="92" spans="1:10" ht="13.5" customHeight="1" x14ac:dyDescent="0.2">
      <c r="B92" s="455"/>
      <c r="C92" s="455"/>
      <c r="D92" s="455"/>
      <c r="E92" s="455"/>
      <c r="F92" s="455"/>
      <c r="G92" s="455"/>
      <c r="H92" s="455"/>
      <c r="I92" s="455"/>
      <c r="J92" s="455"/>
    </row>
    <row r="93" spans="1:10" ht="13.5" customHeight="1" x14ac:dyDescent="0.2">
      <c r="A93" s="289" t="s">
        <v>7</v>
      </c>
      <c r="B93" s="289" t="s">
        <v>145</v>
      </c>
      <c r="C93" s="290"/>
      <c r="D93" s="291"/>
      <c r="E93" s="286" t="s">
        <v>146</v>
      </c>
      <c r="F93" s="454" t="s">
        <v>147</v>
      </c>
      <c r="G93" s="488"/>
      <c r="H93" s="286" t="s">
        <v>148</v>
      </c>
      <c r="I93" s="286" t="s">
        <v>149</v>
      </c>
      <c r="J93" s="128"/>
    </row>
    <row r="94" spans="1:10" ht="22.5" x14ac:dyDescent="0.2">
      <c r="A94" s="129" t="s">
        <v>202</v>
      </c>
      <c r="B94" s="446" t="s">
        <v>203</v>
      </c>
      <c r="C94" s="447"/>
      <c r="D94" s="448"/>
      <c r="E94" s="131" t="s">
        <v>201</v>
      </c>
      <c r="F94" s="449">
        <v>8.9999999999999993E-3</v>
      </c>
      <c r="G94" s="450"/>
      <c r="H94" s="72">
        <v>16.5</v>
      </c>
      <c r="I94" s="283">
        <f>H94*F94</f>
        <v>0.14849999999999999</v>
      </c>
      <c r="J94" s="130"/>
    </row>
    <row r="95" spans="1:10" x14ac:dyDescent="0.2">
      <c r="A95" s="451" t="s">
        <v>156</v>
      </c>
      <c r="B95" s="452"/>
      <c r="C95" s="452"/>
      <c r="D95" s="453"/>
      <c r="E95" s="454"/>
      <c r="F95" s="455"/>
      <c r="G95" s="455"/>
      <c r="H95" s="455"/>
      <c r="I95" s="455"/>
      <c r="J95" s="76">
        <f>I94</f>
        <v>0.14849999999999999</v>
      </c>
    </row>
    <row r="96" spans="1:10" x14ac:dyDescent="0.2">
      <c r="B96" s="489"/>
      <c r="C96" s="489"/>
      <c r="D96" s="489"/>
      <c r="E96" s="489"/>
      <c r="F96" s="489"/>
      <c r="G96" s="489"/>
      <c r="H96" s="489"/>
      <c r="I96" s="489"/>
      <c r="J96" s="489"/>
    </row>
    <row r="97" spans="1:10" x14ac:dyDescent="0.2">
      <c r="A97" s="289" t="s">
        <v>7</v>
      </c>
      <c r="B97" s="289" t="s">
        <v>204</v>
      </c>
      <c r="C97" s="290"/>
      <c r="D97" s="291"/>
      <c r="E97" s="286" t="s">
        <v>146</v>
      </c>
      <c r="F97" s="457" t="s">
        <v>147</v>
      </c>
      <c r="G97" s="457"/>
      <c r="H97" s="286" t="s">
        <v>148</v>
      </c>
      <c r="I97" s="286" t="s">
        <v>149</v>
      </c>
      <c r="J97" s="128"/>
    </row>
    <row r="98" spans="1:10" ht="22.5" customHeight="1" x14ac:dyDescent="0.2">
      <c r="A98" s="129" t="s">
        <v>313</v>
      </c>
      <c r="B98" s="446" t="s">
        <v>314</v>
      </c>
      <c r="C98" s="447"/>
      <c r="D98" s="448"/>
      <c r="E98" s="286" t="s">
        <v>224</v>
      </c>
      <c r="F98" s="482">
        <v>1.05</v>
      </c>
      <c r="G98" s="483"/>
      <c r="H98" s="132">
        <v>45</v>
      </c>
      <c r="I98" s="283">
        <f>H98*F98</f>
        <v>47.25</v>
      </c>
      <c r="J98" s="128"/>
    </row>
    <row r="99" spans="1:10" x14ac:dyDescent="0.2">
      <c r="A99" s="451" t="s">
        <v>215</v>
      </c>
      <c r="B99" s="452"/>
      <c r="C99" s="452"/>
      <c r="D99" s="453"/>
      <c r="E99" s="454"/>
      <c r="F99" s="455"/>
      <c r="G99" s="455"/>
      <c r="H99" s="455"/>
      <c r="I99" s="455"/>
      <c r="J99" s="76">
        <f>SUM(I98:I98)</f>
        <v>47.25</v>
      </c>
    </row>
    <row r="100" spans="1:10" x14ac:dyDescent="0.2">
      <c r="B100" s="293"/>
      <c r="C100" s="293"/>
      <c r="D100" s="293"/>
      <c r="E100" s="293"/>
      <c r="F100" s="293"/>
      <c r="G100" s="293"/>
      <c r="H100" s="293"/>
      <c r="I100" s="293"/>
      <c r="J100" s="293"/>
    </row>
    <row r="101" spans="1:10" x14ac:dyDescent="0.2">
      <c r="A101" s="289" t="s">
        <v>7</v>
      </c>
      <c r="B101" s="468" t="s">
        <v>216</v>
      </c>
      <c r="C101" s="469"/>
      <c r="D101" s="470"/>
      <c r="E101" s="286" t="s">
        <v>146</v>
      </c>
      <c r="F101" s="457" t="s">
        <v>147</v>
      </c>
      <c r="G101" s="457"/>
      <c r="H101" s="286" t="s">
        <v>148</v>
      </c>
      <c r="I101" s="286" t="s">
        <v>149</v>
      </c>
      <c r="J101" s="128"/>
    </row>
    <row r="102" spans="1:10" ht="33.75" customHeight="1" x14ac:dyDescent="0.2">
      <c r="A102" s="305" t="s">
        <v>420</v>
      </c>
      <c r="B102" s="446" t="s">
        <v>419</v>
      </c>
      <c r="C102" s="447"/>
      <c r="D102" s="448"/>
      <c r="E102" s="354"/>
      <c r="F102" s="449">
        <v>3.0000000000000001E-3</v>
      </c>
      <c r="G102" s="450"/>
      <c r="H102" s="68">
        <v>167.52</v>
      </c>
      <c r="I102" s="353">
        <f>H102*F102</f>
        <v>0.50256000000000001</v>
      </c>
      <c r="J102" s="130"/>
    </row>
    <row r="103" spans="1:10" ht="33.75" customHeight="1" x14ac:dyDescent="0.2">
      <c r="A103" s="305" t="s">
        <v>422</v>
      </c>
      <c r="B103" s="446" t="s">
        <v>421</v>
      </c>
      <c r="C103" s="447"/>
      <c r="D103" s="448"/>
      <c r="E103" s="286"/>
      <c r="F103" s="449">
        <v>6.0000000000000001E-3</v>
      </c>
      <c r="G103" s="450"/>
      <c r="H103" s="68">
        <v>58.59</v>
      </c>
      <c r="I103" s="353">
        <f>H103*F103</f>
        <v>0.35154000000000002</v>
      </c>
      <c r="J103" s="130"/>
    </row>
    <row r="104" spans="1:10" x14ac:dyDescent="0.2">
      <c r="A104" s="451" t="s">
        <v>217</v>
      </c>
      <c r="B104" s="452"/>
      <c r="C104" s="452"/>
      <c r="D104" s="453"/>
      <c r="E104" s="454"/>
      <c r="F104" s="455"/>
      <c r="G104" s="455"/>
      <c r="H104" s="455"/>
      <c r="I104" s="455"/>
      <c r="J104" s="76">
        <f>SUM(I102:I103)</f>
        <v>0.85410000000000008</v>
      </c>
    </row>
    <row r="105" spans="1:10" x14ac:dyDescent="0.2">
      <c r="A105" s="284"/>
      <c r="B105" s="285"/>
      <c r="C105" s="285"/>
      <c r="D105" s="285"/>
      <c r="E105" s="292"/>
      <c r="F105" s="292"/>
      <c r="G105" s="292"/>
      <c r="H105" s="292"/>
      <c r="I105" s="292"/>
      <c r="J105" s="76"/>
    </row>
    <row r="106" spans="1:10" x14ac:dyDescent="0.2">
      <c r="A106" s="456" t="s">
        <v>157</v>
      </c>
      <c r="B106" s="456"/>
      <c r="C106" s="456"/>
      <c r="D106" s="456"/>
      <c r="E106" s="456"/>
      <c r="F106" s="456"/>
      <c r="G106" s="456"/>
      <c r="H106" s="456"/>
      <c r="I106" s="456"/>
      <c r="J106" s="456"/>
    </row>
    <row r="107" spans="1:10" x14ac:dyDescent="0.2">
      <c r="A107" s="456" t="s">
        <v>158</v>
      </c>
      <c r="B107" s="456"/>
      <c r="C107" s="456"/>
      <c r="D107" s="456"/>
      <c r="E107" s="456"/>
      <c r="F107" s="516" t="s">
        <v>159</v>
      </c>
      <c r="G107" s="516"/>
      <c r="H107" s="516"/>
      <c r="I107" s="516" t="s">
        <v>160</v>
      </c>
      <c r="J107" s="516"/>
    </row>
    <row r="108" spans="1:10" x14ac:dyDescent="0.2">
      <c r="A108" s="458" t="s">
        <v>161</v>
      </c>
      <c r="B108" s="459"/>
      <c r="C108" s="459"/>
      <c r="D108" s="459"/>
      <c r="E108" s="460"/>
      <c r="F108" s="471"/>
      <c r="G108" s="457"/>
      <c r="H108" s="457"/>
      <c r="I108" s="462">
        <f>J95</f>
        <v>0.14849999999999999</v>
      </c>
      <c r="J108" s="462"/>
    </row>
    <row r="109" spans="1:10" x14ac:dyDescent="0.2">
      <c r="A109" s="458" t="s">
        <v>162</v>
      </c>
      <c r="B109" s="459"/>
      <c r="C109" s="459"/>
      <c r="D109" s="459"/>
      <c r="E109" s="460"/>
      <c r="F109" s="471"/>
      <c r="G109" s="457"/>
      <c r="H109" s="457"/>
      <c r="I109" s="462">
        <f>J99</f>
        <v>47.25</v>
      </c>
      <c r="J109" s="462"/>
    </row>
    <row r="110" spans="1:10" x14ac:dyDescent="0.2">
      <c r="A110" s="458" t="s">
        <v>218</v>
      </c>
      <c r="B110" s="459"/>
      <c r="C110" s="459"/>
      <c r="D110" s="459"/>
      <c r="E110" s="460"/>
      <c r="F110" s="471"/>
      <c r="G110" s="457"/>
      <c r="H110" s="457"/>
      <c r="I110" s="462">
        <f>J104</f>
        <v>0.85410000000000008</v>
      </c>
      <c r="J110" s="462"/>
    </row>
    <row r="111" spans="1:10" x14ac:dyDescent="0.2">
      <c r="A111" s="458" t="s">
        <v>219</v>
      </c>
      <c r="B111" s="459"/>
      <c r="C111" s="459"/>
      <c r="D111" s="459"/>
      <c r="E111" s="460"/>
      <c r="F111" s="461"/>
      <c r="G111" s="461"/>
      <c r="H111" s="461"/>
      <c r="I111" s="462">
        <f>(I108+I109+I110)*F111</f>
        <v>0</v>
      </c>
      <c r="J111" s="462"/>
    </row>
    <row r="112" spans="1:10" x14ac:dyDescent="0.2">
      <c r="A112" s="458" t="s">
        <v>341</v>
      </c>
      <c r="B112" s="459"/>
      <c r="C112" s="459"/>
      <c r="D112" s="459"/>
      <c r="E112" s="460"/>
      <c r="F112" s="463"/>
      <c r="G112" s="463"/>
      <c r="H112" s="463"/>
      <c r="I112" s="462">
        <f>I108*F112</f>
        <v>0</v>
      </c>
      <c r="J112" s="462"/>
    </row>
    <row r="113" spans="1:10" x14ac:dyDescent="0.2">
      <c r="A113" s="464" t="s">
        <v>20</v>
      </c>
      <c r="B113" s="465"/>
      <c r="C113" s="465"/>
      <c r="D113" s="465"/>
      <c r="E113" s="466"/>
      <c r="F113" s="457"/>
      <c r="G113" s="457"/>
      <c r="H113" s="457"/>
      <c r="I113" s="467">
        <f>I108+I111+I109+I110</f>
        <v>48.252600000000001</v>
      </c>
      <c r="J113" s="467"/>
    </row>
    <row r="114" spans="1:10" x14ac:dyDescent="0.2">
      <c r="A114" s="472"/>
      <c r="B114" s="473"/>
      <c r="C114" s="473"/>
      <c r="D114" s="473"/>
      <c r="E114" s="474"/>
      <c r="F114" s="475"/>
      <c r="G114" s="476"/>
      <c r="H114" s="477"/>
      <c r="I114" s="478"/>
      <c r="J114" s="479"/>
    </row>
    <row r="115" spans="1:10" x14ac:dyDescent="0.2">
      <c r="A115" s="451" t="s">
        <v>98</v>
      </c>
      <c r="B115" s="517"/>
      <c r="C115" s="517"/>
      <c r="D115" s="517"/>
      <c r="E115" s="518"/>
      <c r="F115" s="519"/>
      <c r="G115" s="519"/>
      <c r="H115" s="520"/>
      <c r="I115" s="296"/>
      <c r="J115" s="76">
        <f>I113</f>
        <v>48.252600000000001</v>
      </c>
    </row>
    <row r="116" spans="1:10" x14ac:dyDescent="0.2">
      <c r="A116" s="314"/>
      <c r="B116" s="315"/>
      <c r="C116" s="315"/>
      <c r="D116" s="315"/>
      <c r="E116" s="315"/>
      <c r="F116" s="335"/>
      <c r="G116" s="335"/>
      <c r="H116" s="335"/>
      <c r="I116" s="336"/>
      <c r="J116" s="337"/>
    </row>
    <row r="117" spans="1:10" x14ac:dyDescent="0.2">
      <c r="A117" s="126" t="s">
        <v>312</v>
      </c>
      <c r="B117" s="446" t="str">
        <f>PLANILHA!C30</f>
        <v>Fornecimento e espalhamento de terra vegetal com trator esteira</v>
      </c>
      <c r="C117" s="447"/>
      <c r="D117" s="447"/>
      <c r="E117" s="447"/>
      <c r="F117" s="447"/>
      <c r="G117" s="447"/>
      <c r="H117" s="447"/>
      <c r="I117" s="448"/>
      <c r="J117" s="127" t="s">
        <v>25</v>
      </c>
    </row>
    <row r="118" spans="1:10" x14ac:dyDescent="0.2">
      <c r="B118" s="292"/>
      <c r="C118" s="292"/>
      <c r="D118" s="292"/>
      <c r="E118" s="292"/>
      <c r="F118" s="292"/>
      <c r="G118" s="292"/>
      <c r="H118" s="292"/>
      <c r="I118" s="292"/>
      <c r="J118" s="292"/>
    </row>
    <row r="119" spans="1:10" x14ac:dyDescent="0.2">
      <c r="A119" s="289" t="s">
        <v>7</v>
      </c>
      <c r="B119" s="289" t="s">
        <v>145</v>
      </c>
      <c r="C119" s="290"/>
      <c r="D119" s="291"/>
      <c r="E119" s="286" t="s">
        <v>146</v>
      </c>
      <c r="F119" s="287" t="s">
        <v>147</v>
      </c>
      <c r="G119" s="294"/>
      <c r="H119" s="286" t="s">
        <v>148</v>
      </c>
      <c r="I119" s="286" t="s">
        <v>149</v>
      </c>
      <c r="J119" s="128"/>
    </row>
    <row r="120" spans="1:10" ht="22.5" x14ac:dyDescent="0.2">
      <c r="A120" s="129" t="s">
        <v>202</v>
      </c>
      <c r="B120" s="446" t="s">
        <v>203</v>
      </c>
      <c r="C120" s="447"/>
      <c r="D120" s="448"/>
      <c r="E120" s="131" t="s">
        <v>201</v>
      </c>
      <c r="F120" s="449">
        <v>8.9999999999999993E-3</v>
      </c>
      <c r="G120" s="450"/>
      <c r="H120" s="72">
        <v>16.5</v>
      </c>
      <c r="I120" s="283">
        <f>H120*F120</f>
        <v>0.14849999999999999</v>
      </c>
      <c r="J120" s="130"/>
    </row>
    <row r="121" spans="1:10" x14ac:dyDescent="0.2">
      <c r="A121" s="451" t="s">
        <v>156</v>
      </c>
      <c r="B121" s="452"/>
      <c r="C121" s="452"/>
      <c r="D121" s="453"/>
      <c r="E121" s="454"/>
      <c r="F121" s="455"/>
      <c r="G121" s="455"/>
      <c r="H121" s="455"/>
      <c r="I121" s="455"/>
      <c r="J121" s="76">
        <f>I120</f>
        <v>0.14849999999999999</v>
      </c>
    </row>
    <row r="122" spans="1:10" x14ac:dyDescent="0.2">
      <c r="B122" s="489"/>
      <c r="C122" s="489"/>
      <c r="D122" s="489"/>
      <c r="E122" s="489"/>
      <c r="F122" s="489"/>
      <c r="G122" s="489"/>
      <c r="H122" s="489"/>
      <c r="I122" s="489"/>
      <c r="J122" s="489"/>
    </row>
    <row r="123" spans="1:10" x14ac:dyDescent="0.2">
      <c r="A123" s="289" t="s">
        <v>7</v>
      </c>
      <c r="B123" s="289" t="s">
        <v>204</v>
      </c>
      <c r="C123" s="290"/>
      <c r="D123" s="291"/>
      <c r="E123" s="286" t="s">
        <v>146</v>
      </c>
      <c r="F123" s="457" t="s">
        <v>147</v>
      </c>
      <c r="G123" s="457"/>
      <c r="H123" s="286" t="s">
        <v>148</v>
      </c>
      <c r="I123" s="286" t="s">
        <v>149</v>
      </c>
      <c r="J123" s="128"/>
    </row>
    <row r="124" spans="1:10" ht="22.5" x14ac:dyDescent="0.2">
      <c r="A124" s="129" t="s">
        <v>316</v>
      </c>
      <c r="B124" s="446" t="s">
        <v>317</v>
      </c>
      <c r="C124" s="447"/>
      <c r="D124" s="448"/>
      <c r="E124" s="286" t="s">
        <v>224</v>
      </c>
      <c r="F124" s="482">
        <v>1.05</v>
      </c>
      <c r="G124" s="483"/>
      <c r="H124" s="286">
        <v>154.28</v>
      </c>
      <c r="I124" s="283">
        <f>H124*F124</f>
        <v>161.994</v>
      </c>
      <c r="J124" s="128"/>
    </row>
    <row r="125" spans="1:10" x14ac:dyDescent="0.2">
      <c r="A125" s="451" t="s">
        <v>215</v>
      </c>
      <c r="B125" s="452"/>
      <c r="C125" s="452"/>
      <c r="D125" s="453"/>
      <c r="E125" s="454"/>
      <c r="F125" s="455"/>
      <c r="G125" s="455"/>
      <c r="H125" s="455"/>
      <c r="I125" s="455"/>
      <c r="J125" s="76">
        <f>SUM(I124:I124)</f>
        <v>161.994</v>
      </c>
    </row>
    <row r="126" spans="1:10" x14ac:dyDescent="0.2">
      <c r="B126" s="293"/>
      <c r="C126" s="293"/>
      <c r="D126" s="293"/>
      <c r="E126" s="293"/>
      <c r="F126" s="293"/>
      <c r="G126" s="293"/>
      <c r="H126" s="293"/>
      <c r="I126" s="293"/>
      <c r="J126" s="293"/>
    </row>
    <row r="127" spans="1:10" x14ac:dyDescent="0.2">
      <c r="A127" s="289" t="s">
        <v>7</v>
      </c>
      <c r="B127" s="468" t="s">
        <v>216</v>
      </c>
      <c r="C127" s="469"/>
      <c r="D127" s="470"/>
      <c r="E127" s="286" t="s">
        <v>146</v>
      </c>
      <c r="F127" s="457" t="s">
        <v>147</v>
      </c>
      <c r="G127" s="457"/>
      <c r="H127" s="286" t="s">
        <v>148</v>
      </c>
      <c r="I127" s="286" t="s">
        <v>149</v>
      </c>
      <c r="J127" s="128"/>
    </row>
    <row r="128" spans="1:10" ht="22.5" x14ac:dyDescent="0.2">
      <c r="A128" s="305" t="s">
        <v>420</v>
      </c>
      <c r="B128" s="446" t="s">
        <v>419</v>
      </c>
      <c r="C128" s="447"/>
      <c r="D128" s="448"/>
      <c r="E128" s="354"/>
      <c r="F128" s="449">
        <v>3.0000000000000001E-3</v>
      </c>
      <c r="G128" s="450"/>
      <c r="H128" s="68">
        <v>167.52</v>
      </c>
      <c r="I128" s="353">
        <f>H128*F128</f>
        <v>0.50256000000000001</v>
      </c>
      <c r="J128" s="130"/>
    </row>
    <row r="129" spans="1:10" ht="22.5" x14ac:dyDescent="0.2">
      <c r="A129" s="305" t="s">
        <v>422</v>
      </c>
      <c r="B129" s="446" t="s">
        <v>421</v>
      </c>
      <c r="C129" s="447"/>
      <c r="D129" s="448"/>
      <c r="E129" s="354"/>
      <c r="F129" s="449">
        <v>6.0000000000000001E-3</v>
      </c>
      <c r="G129" s="450"/>
      <c r="H129" s="68">
        <v>58.59</v>
      </c>
      <c r="I129" s="353">
        <f>H129*F129</f>
        <v>0.35154000000000002</v>
      </c>
      <c r="J129" s="130"/>
    </row>
    <row r="130" spans="1:10" x14ac:dyDescent="0.2">
      <c r="A130" s="451" t="s">
        <v>217</v>
      </c>
      <c r="B130" s="452"/>
      <c r="C130" s="452"/>
      <c r="D130" s="453"/>
      <c r="E130" s="454"/>
      <c r="F130" s="455"/>
      <c r="G130" s="455"/>
      <c r="H130" s="455"/>
      <c r="I130" s="455"/>
      <c r="J130" s="76">
        <f>SUM(I128:I129)</f>
        <v>0.85410000000000008</v>
      </c>
    </row>
    <row r="131" spans="1:10" x14ac:dyDescent="0.2">
      <c r="A131" s="284"/>
      <c r="B131" s="285"/>
      <c r="C131" s="285"/>
      <c r="D131" s="285"/>
      <c r="E131" s="292"/>
      <c r="F131" s="292"/>
      <c r="G131" s="292"/>
      <c r="H131" s="292"/>
      <c r="I131" s="292"/>
      <c r="J131" s="76"/>
    </row>
    <row r="132" spans="1:10" x14ac:dyDescent="0.2">
      <c r="A132" s="468" t="s">
        <v>157</v>
      </c>
      <c r="B132" s="469"/>
      <c r="C132" s="469"/>
      <c r="D132" s="469"/>
      <c r="E132" s="469"/>
      <c r="F132" s="469"/>
      <c r="G132" s="469"/>
      <c r="H132" s="469"/>
      <c r="I132" s="469"/>
      <c r="J132" s="470"/>
    </row>
    <row r="133" spans="1:10" x14ac:dyDescent="0.2">
      <c r="A133" s="468" t="s">
        <v>158</v>
      </c>
      <c r="B133" s="469"/>
      <c r="C133" s="469"/>
      <c r="D133" s="469"/>
      <c r="E133" s="470"/>
      <c r="F133" s="480" t="s">
        <v>159</v>
      </c>
      <c r="G133" s="480"/>
      <c r="H133" s="480"/>
      <c r="I133" s="480" t="s">
        <v>160</v>
      </c>
      <c r="J133" s="480"/>
    </row>
    <row r="134" spans="1:10" x14ac:dyDescent="0.2">
      <c r="A134" s="458" t="s">
        <v>161</v>
      </c>
      <c r="B134" s="459"/>
      <c r="C134" s="459"/>
      <c r="D134" s="459"/>
      <c r="E134" s="460"/>
      <c r="F134" s="471"/>
      <c r="G134" s="457"/>
      <c r="H134" s="457"/>
      <c r="I134" s="462">
        <f>J121</f>
        <v>0.14849999999999999</v>
      </c>
      <c r="J134" s="462"/>
    </row>
    <row r="135" spans="1:10" x14ac:dyDescent="0.2">
      <c r="A135" s="458" t="s">
        <v>162</v>
      </c>
      <c r="B135" s="459"/>
      <c r="C135" s="459"/>
      <c r="D135" s="459"/>
      <c r="E135" s="460"/>
      <c r="F135" s="471"/>
      <c r="G135" s="457"/>
      <c r="H135" s="457"/>
      <c r="I135" s="462">
        <f>J125</f>
        <v>161.994</v>
      </c>
      <c r="J135" s="462"/>
    </row>
    <row r="136" spans="1:10" x14ac:dyDescent="0.2">
      <c r="A136" s="458" t="s">
        <v>218</v>
      </c>
      <c r="B136" s="459"/>
      <c r="C136" s="459"/>
      <c r="D136" s="459"/>
      <c r="E136" s="460"/>
      <c r="F136" s="471"/>
      <c r="G136" s="457"/>
      <c r="H136" s="457"/>
      <c r="I136" s="462">
        <f>J130</f>
        <v>0.85410000000000008</v>
      </c>
      <c r="J136" s="462"/>
    </row>
    <row r="137" spans="1:10" x14ac:dyDescent="0.2">
      <c r="A137" s="458" t="s">
        <v>219</v>
      </c>
      <c r="B137" s="459"/>
      <c r="C137" s="459"/>
      <c r="D137" s="459"/>
      <c r="E137" s="460"/>
      <c r="F137" s="461"/>
      <c r="G137" s="461"/>
      <c r="H137" s="461"/>
      <c r="I137" s="462">
        <f>(I134+I135+I136)*F137</f>
        <v>0</v>
      </c>
      <c r="J137" s="462"/>
    </row>
    <row r="138" spans="1:10" x14ac:dyDescent="0.2">
      <c r="A138" s="458" t="s">
        <v>341</v>
      </c>
      <c r="B138" s="459"/>
      <c r="C138" s="459"/>
      <c r="D138" s="459"/>
      <c r="E138" s="460"/>
      <c r="F138" s="463"/>
      <c r="G138" s="463"/>
      <c r="H138" s="463"/>
      <c r="I138" s="462">
        <f>I134*F138</f>
        <v>0</v>
      </c>
      <c r="J138" s="462"/>
    </row>
    <row r="139" spans="1:10" x14ac:dyDescent="0.2">
      <c r="A139" s="464" t="s">
        <v>20</v>
      </c>
      <c r="B139" s="465"/>
      <c r="C139" s="465"/>
      <c r="D139" s="465"/>
      <c r="E139" s="466"/>
      <c r="F139" s="457"/>
      <c r="G139" s="457"/>
      <c r="H139" s="457"/>
      <c r="I139" s="467">
        <f>I134+I137+I135+I136</f>
        <v>162.9966</v>
      </c>
      <c r="J139" s="467"/>
    </row>
    <row r="140" spans="1:10" x14ac:dyDescent="0.2">
      <c r="A140" s="472"/>
      <c r="B140" s="473"/>
      <c r="C140" s="473"/>
      <c r="D140" s="473"/>
      <c r="E140" s="474"/>
      <c r="F140" s="475"/>
      <c r="G140" s="476"/>
      <c r="H140" s="477"/>
      <c r="I140" s="478"/>
      <c r="J140" s="479"/>
    </row>
    <row r="141" spans="1:10" ht="12.75" customHeight="1" x14ac:dyDescent="0.2">
      <c r="A141" s="451" t="s">
        <v>98</v>
      </c>
      <c r="B141" s="452"/>
      <c r="C141" s="452"/>
      <c r="D141" s="452"/>
      <c r="E141" s="453"/>
      <c r="F141" s="457"/>
      <c r="G141" s="457"/>
      <c r="H141" s="454"/>
      <c r="I141" s="288"/>
      <c r="J141" s="76">
        <f>I139</f>
        <v>162.9966</v>
      </c>
    </row>
    <row r="142" spans="1:10" ht="12.75" customHeight="1" x14ac:dyDescent="0.2">
      <c r="A142" s="333"/>
      <c r="B142" s="333"/>
      <c r="C142" s="333"/>
      <c r="D142" s="333"/>
      <c r="E142" s="333"/>
      <c r="F142" s="329"/>
      <c r="G142" s="329"/>
      <c r="H142" s="329"/>
      <c r="I142" s="198"/>
      <c r="J142" s="199"/>
    </row>
    <row r="143" spans="1:10" ht="12.75" customHeight="1" x14ac:dyDescent="0.2">
      <c r="A143" s="124" t="s">
        <v>228</v>
      </c>
      <c r="B143" s="487" t="str">
        <f>PLANILHA!C43</f>
        <v>INTALAÇÕES ELÉTRICAS</v>
      </c>
      <c r="C143" s="487"/>
      <c r="D143" s="487"/>
      <c r="E143" s="487"/>
      <c r="F143" s="487"/>
      <c r="G143" s="487"/>
      <c r="H143" s="487"/>
      <c r="I143" s="487"/>
      <c r="J143" s="125" t="s">
        <v>142</v>
      </c>
    </row>
    <row r="144" spans="1:10" ht="25.5" customHeight="1" x14ac:dyDescent="0.2">
      <c r="A144" s="126" t="s">
        <v>77</v>
      </c>
      <c r="B144" s="446" t="str">
        <f>PLANILHA!C44</f>
        <v>ASSENTAMENTO DE POSTE DE CONCRETO COM COMPRIMENTO NOMINAL DE 10 M, CARGA NOMINAL DE 600 DAN, ENGASTAMENTO BASE CONCRETADA COM 1 M DE CONCRETO E 0,6 M DE SOLO . AF_11/2019</v>
      </c>
      <c r="C144" s="447"/>
      <c r="D144" s="447"/>
      <c r="E144" s="447"/>
      <c r="F144" s="447"/>
      <c r="G144" s="447"/>
      <c r="H144" s="447"/>
      <c r="I144" s="448"/>
      <c r="J144" s="127" t="s">
        <v>97</v>
      </c>
    </row>
    <row r="145" spans="1:10" ht="12.75" customHeight="1" x14ac:dyDescent="0.2">
      <c r="B145" s="455"/>
      <c r="C145" s="455"/>
      <c r="D145" s="455"/>
      <c r="E145" s="455"/>
      <c r="F145" s="455"/>
      <c r="G145" s="455"/>
      <c r="H145" s="455"/>
      <c r="I145" s="455"/>
      <c r="J145" s="455"/>
    </row>
    <row r="146" spans="1:10" ht="12.75" customHeight="1" x14ac:dyDescent="0.2">
      <c r="A146" s="324" t="s">
        <v>7</v>
      </c>
      <c r="B146" s="324" t="s">
        <v>145</v>
      </c>
      <c r="C146" s="325"/>
      <c r="D146" s="326"/>
      <c r="E146" s="319" t="s">
        <v>146</v>
      </c>
      <c r="F146" s="454" t="s">
        <v>147</v>
      </c>
      <c r="G146" s="488"/>
      <c r="H146" s="319" t="s">
        <v>148</v>
      </c>
      <c r="I146" s="319" t="s">
        <v>149</v>
      </c>
      <c r="J146" s="128"/>
    </row>
    <row r="147" spans="1:10" ht="22.5" customHeight="1" x14ac:dyDescent="0.2">
      <c r="A147" s="305" t="s">
        <v>229</v>
      </c>
      <c r="B147" s="446" t="s">
        <v>231</v>
      </c>
      <c r="C147" s="447"/>
      <c r="D147" s="448"/>
      <c r="E147" s="319" t="s">
        <v>201</v>
      </c>
      <c r="F147" s="449">
        <v>2.6789999999999998</v>
      </c>
      <c r="G147" s="450"/>
      <c r="H147" s="68">
        <v>17.46</v>
      </c>
      <c r="I147" s="317">
        <f>H147*F147</f>
        <v>46.77534</v>
      </c>
      <c r="J147" s="130"/>
    </row>
    <row r="148" spans="1:10" ht="22.5" customHeight="1" x14ac:dyDescent="0.2">
      <c r="A148" s="305" t="s">
        <v>230</v>
      </c>
      <c r="B148" s="446" t="s">
        <v>232</v>
      </c>
      <c r="C148" s="447"/>
      <c r="D148" s="448"/>
      <c r="E148" s="334" t="s">
        <v>201</v>
      </c>
      <c r="F148" s="449">
        <v>8.7070000000000007</v>
      </c>
      <c r="G148" s="450"/>
      <c r="H148" s="72">
        <v>22.54</v>
      </c>
      <c r="I148" s="317">
        <f>H148*F148</f>
        <v>196.25578000000002</v>
      </c>
      <c r="J148" s="130"/>
    </row>
    <row r="149" spans="1:10" ht="12.75" customHeight="1" x14ac:dyDescent="0.2">
      <c r="A149" s="451" t="s">
        <v>156</v>
      </c>
      <c r="B149" s="452"/>
      <c r="C149" s="452"/>
      <c r="D149" s="453"/>
      <c r="E149" s="454"/>
      <c r="F149" s="455"/>
      <c r="G149" s="455"/>
      <c r="H149" s="455"/>
      <c r="I149" s="455"/>
      <c r="J149" s="76">
        <f>I147+I148</f>
        <v>243.03112000000002</v>
      </c>
    </row>
    <row r="150" spans="1:10" ht="12.75" customHeight="1" x14ac:dyDescent="0.2">
      <c r="B150" s="489"/>
      <c r="C150" s="489"/>
      <c r="D150" s="489"/>
      <c r="E150" s="489"/>
      <c r="F150" s="489"/>
      <c r="G150" s="489"/>
      <c r="H150" s="489"/>
      <c r="I150" s="489"/>
      <c r="J150" s="489"/>
    </row>
    <row r="151" spans="1:10" ht="12.75" customHeight="1" x14ac:dyDescent="0.2">
      <c r="A151" s="324" t="s">
        <v>7</v>
      </c>
      <c r="B151" s="324" t="s">
        <v>204</v>
      </c>
      <c r="C151" s="325"/>
      <c r="D151" s="326"/>
      <c r="E151" s="319" t="s">
        <v>146</v>
      </c>
      <c r="F151" s="457" t="s">
        <v>147</v>
      </c>
      <c r="G151" s="457"/>
      <c r="H151" s="319" t="s">
        <v>148</v>
      </c>
      <c r="I151" s="319" t="s">
        <v>149</v>
      </c>
      <c r="J151" s="128"/>
    </row>
    <row r="152" spans="1:10" ht="24.75" customHeight="1" x14ac:dyDescent="0.2">
      <c r="A152" s="305" t="s">
        <v>239</v>
      </c>
      <c r="B152" s="484" t="s">
        <v>240</v>
      </c>
      <c r="C152" s="485"/>
      <c r="D152" s="486"/>
      <c r="E152" s="319" t="s">
        <v>146</v>
      </c>
      <c r="F152" s="482">
        <v>1</v>
      </c>
      <c r="G152" s="483"/>
      <c r="H152" s="72">
        <v>789.01</v>
      </c>
      <c r="I152" s="317">
        <f>H152*F152</f>
        <v>789.01</v>
      </c>
      <c r="J152" s="128"/>
    </row>
    <row r="153" spans="1:10" ht="21.75" customHeight="1" x14ac:dyDescent="0.2">
      <c r="A153" s="305" t="s">
        <v>241</v>
      </c>
      <c r="B153" s="446" t="s">
        <v>242</v>
      </c>
      <c r="C153" s="447"/>
      <c r="D153" s="448"/>
      <c r="E153" s="319" t="s">
        <v>34</v>
      </c>
      <c r="F153" s="482">
        <v>10</v>
      </c>
      <c r="G153" s="483"/>
      <c r="H153" s="72">
        <v>32.64</v>
      </c>
      <c r="I153" s="317">
        <f>H153*F153</f>
        <v>326.39999999999998</v>
      </c>
      <c r="J153" s="128"/>
    </row>
    <row r="154" spans="1:10" ht="12.75" customHeight="1" x14ac:dyDescent="0.2">
      <c r="A154" s="451" t="s">
        <v>215</v>
      </c>
      <c r="B154" s="452"/>
      <c r="C154" s="452"/>
      <c r="D154" s="453"/>
      <c r="E154" s="454"/>
      <c r="F154" s="455"/>
      <c r="G154" s="455"/>
      <c r="H154" s="455"/>
      <c r="I154" s="455"/>
      <c r="J154" s="76">
        <f>SUM(I152:I153)</f>
        <v>1115.4099999999999</v>
      </c>
    </row>
    <row r="155" spans="1:10" ht="12.75" customHeight="1" x14ac:dyDescent="0.2">
      <c r="B155" s="329"/>
      <c r="C155" s="329"/>
      <c r="D155" s="329"/>
      <c r="E155" s="329"/>
      <c r="F155" s="329"/>
      <c r="G155" s="329"/>
      <c r="H155" s="329"/>
      <c r="I155" s="329"/>
      <c r="J155" s="329"/>
    </row>
    <row r="156" spans="1:10" ht="12.75" customHeight="1" x14ac:dyDescent="0.2">
      <c r="A156" s="324" t="s">
        <v>7</v>
      </c>
      <c r="B156" s="468" t="s">
        <v>216</v>
      </c>
      <c r="C156" s="469"/>
      <c r="D156" s="470"/>
      <c r="E156" s="319" t="s">
        <v>146</v>
      </c>
      <c r="F156" s="457" t="s">
        <v>147</v>
      </c>
      <c r="G156" s="457"/>
      <c r="H156" s="319" t="s">
        <v>148</v>
      </c>
      <c r="I156" s="319" t="s">
        <v>149</v>
      </c>
      <c r="J156" s="128"/>
    </row>
    <row r="157" spans="1:10" ht="63.75" customHeight="1" x14ac:dyDescent="0.2">
      <c r="A157" s="305" t="s">
        <v>237</v>
      </c>
      <c r="B157" s="446" t="s">
        <v>236</v>
      </c>
      <c r="C157" s="447"/>
      <c r="D157" s="448"/>
      <c r="E157" s="319" t="s">
        <v>238</v>
      </c>
      <c r="F157" s="449">
        <v>7.8E-2</v>
      </c>
      <c r="G157" s="450"/>
      <c r="H157" s="68">
        <v>173.97</v>
      </c>
      <c r="I157" s="317">
        <f>H157*F157</f>
        <v>13.569660000000001</v>
      </c>
      <c r="J157" s="130"/>
    </row>
    <row r="158" spans="1:10" ht="52.5" customHeight="1" x14ac:dyDescent="0.2">
      <c r="A158" s="305" t="s">
        <v>234</v>
      </c>
      <c r="B158" s="446" t="s">
        <v>235</v>
      </c>
      <c r="C158" s="447"/>
      <c r="D158" s="448"/>
      <c r="E158" s="319" t="s">
        <v>224</v>
      </c>
      <c r="F158" s="482">
        <v>0.82</v>
      </c>
      <c r="G158" s="483"/>
      <c r="H158" s="72">
        <v>265.19</v>
      </c>
      <c r="I158" s="317">
        <f>H158*F158</f>
        <v>217.45579999999998</v>
      </c>
      <c r="J158" s="128"/>
    </row>
    <row r="159" spans="1:10" ht="12.75" customHeight="1" x14ac:dyDescent="0.2">
      <c r="A159" s="451" t="s">
        <v>217</v>
      </c>
      <c r="B159" s="452"/>
      <c r="C159" s="452"/>
      <c r="D159" s="453"/>
      <c r="E159" s="454"/>
      <c r="F159" s="455"/>
      <c r="G159" s="455"/>
      <c r="H159" s="455"/>
      <c r="I159" s="455"/>
      <c r="J159" s="76">
        <f>I157+I158</f>
        <v>231.02545999999998</v>
      </c>
    </row>
    <row r="160" spans="1:10" ht="12.75" customHeight="1" x14ac:dyDescent="0.2">
      <c r="A160" s="322"/>
      <c r="B160" s="323"/>
      <c r="C160" s="323"/>
      <c r="D160" s="323"/>
      <c r="E160" s="318"/>
      <c r="F160" s="318"/>
      <c r="G160" s="318"/>
      <c r="H160" s="318"/>
      <c r="I160" s="318"/>
      <c r="J160" s="76"/>
    </row>
    <row r="161" spans="1:10" ht="12.75" customHeight="1" x14ac:dyDescent="0.2">
      <c r="A161" s="468" t="s">
        <v>157</v>
      </c>
      <c r="B161" s="469"/>
      <c r="C161" s="469"/>
      <c r="D161" s="469"/>
      <c r="E161" s="469"/>
      <c r="F161" s="469"/>
      <c r="G161" s="469"/>
      <c r="H161" s="469"/>
      <c r="I161" s="469"/>
      <c r="J161" s="470"/>
    </row>
    <row r="162" spans="1:10" ht="12.75" customHeight="1" x14ac:dyDescent="0.2">
      <c r="A162" s="468" t="s">
        <v>158</v>
      </c>
      <c r="B162" s="469"/>
      <c r="C162" s="469"/>
      <c r="D162" s="469"/>
      <c r="E162" s="470"/>
      <c r="F162" s="480" t="s">
        <v>159</v>
      </c>
      <c r="G162" s="480"/>
      <c r="H162" s="480"/>
      <c r="I162" s="480" t="s">
        <v>160</v>
      </c>
      <c r="J162" s="480"/>
    </row>
    <row r="163" spans="1:10" ht="12.75" customHeight="1" x14ac:dyDescent="0.2">
      <c r="A163" s="458" t="s">
        <v>161</v>
      </c>
      <c r="B163" s="459"/>
      <c r="C163" s="459"/>
      <c r="D163" s="459"/>
      <c r="E163" s="460"/>
      <c r="F163" s="471"/>
      <c r="G163" s="457"/>
      <c r="H163" s="457"/>
      <c r="I163" s="462">
        <f>J149</f>
        <v>243.03112000000002</v>
      </c>
      <c r="J163" s="462"/>
    </row>
    <row r="164" spans="1:10" ht="12.75" customHeight="1" x14ac:dyDescent="0.2">
      <c r="A164" s="458" t="s">
        <v>162</v>
      </c>
      <c r="B164" s="459"/>
      <c r="C164" s="459"/>
      <c r="D164" s="459"/>
      <c r="E164" s="460"/>
      <c r="F164" s="471"/>
      <c r="G164" s="457"/>
      <c r="H164" s="457"/>
      <c r="I164" s="462">
        <f>J154</f>
        <v>1115.4099999999999</v>
      </c>
      <c r="J164" s="462"/>
    </row>
    <row r="165" spans="1:10" ht="12.75" customHeight="1" x14ac:dyDescent="0.2">
      <c r="A165" s="458" t="s">
        <v>218</v>
      </c>
      <c r="B165" s="459"/>
      <c r="C165" s="459"/>
      <c r="D165" s="459"/>
      <c r="E165" s="460"/>
      <c r="F165" s="471"/>
      <c r="G165" s="457"/>
      <c r="H165" s="457"/>
      <c r="I165" s="462">
        <f>J159</f>
        <v>231.02545999999998</v>
      </c>
      <c r="J165" s="462"/>
    </row>
    <row r="166" spans="1:10" ht="12.75" customHeight="1" x14ac:dyDescent="0.2">
      <c r="A166" s="458" t="s">
        <v>219</v>
      </c>
      <c r="B166" s="459"/>
      <c r="C166" s="459"/>
      <c r="D166" s="459"/>
      <c r="E166" s="460"/>
      <c r="F166" s="461"/>
      <c r="G166" s="461"/>
      <c r="H166" s="461"/>
      <c r="I166" s="462">
        <f>(I163+I164+I165)*F166</f>
        <v>0</v>
      </c>
      <c r="J166" s="462"/>
    </row>
    <row r="167" spans="1:10" ht="12.75" customHeight="1" x14ac:dyDescent="0.2">
      <c r="A167" s="458" t="s">
        <v>341</v>
      </c>
      <c r="B167" s="459"/>
      <c r="C167" s="459"/>
      <c r="D167" s="459"/>
      <c r="E167" s="460"/>
      <c r="F167" s="463"/>
      <c r="G167" s="463"/>
      <c r="H167" s="463"/>
      <c r="I167" s="462">
        <f>I163*F167</f>
        <v>0</v>
      </c>
      <c r="J167" s="462"/>
    </row>
    <row r="168" spans="1:10" ht="12.75" customHeight="1" x14ac:dyDescent="0.2">
      <c r="A168" s="464" t="s">
        <v>20</v>
      </c>
      <c r="B168" s="465"/>
      <c r="C168" s="465"/>
      <c r="D168" s="465"/>
      <c r="E168" s="466"/>
      <c r="F168" s="457"/>
      <c r="G168" s="457"/>
      <c r="H168" s="457"/>
      <c r="I168" s="467">
        <f>I163+I166+I164+I165</f>
        <v>1589.46658</v>
      </c>
      <c r="J168" s="467"/>
    </row>
    <row r="169" spans="1:10" ht="12.75" customHeight="1" x14ac:dyDescent="0.2">
      <c r="A169" s="472"/>
      <c r="B169" s="473"/>
      <c r="C169" s="473"/>
      <c r="D169" s="473"/>
      <c r="E169" s="474"/>
      <c r="F169" s="475"/>
      <c r="G169" s="476"/>
      <c r="H169" s="477"/>
      <c r="I169" s="478"/>
      <c r="J169" s="479"/>
    </row>
    <row r="170" spans="1:10" ht="12.75" customHeight="1" x14ac:dyDescent="0.2">
      <c r="A170" s="451" t="s">
        <v>98</v>
      </c>
      <c r="B170" s="452"/>
      <c r="C170" s="452"/>
      <c r="D170" s="452"/>
      <c r="E170" s="453"/>
      <c r="F170" s="457"/>
      <c r="G170" s="457"/>
      <c r="H170" s="454"/>
      <c r="I170" s="327"/>
      <c r="J170" s="76">
        <f>I168</f>
        <v>1589.46658</v>
      </c>
    </row>
    <row r="171" spans="1:10" ht="12.75" customHeight="1" x14ac:dyDescent="0.2">
      <c r="A171" s="333"/>
      <c r="B171" s="333"/>
      <c r="C171" s="333"/>
      <c r="D171" s="333"/>
      <c r="E171" s="333"/>
      <c r="F171" s="329"/>
      <c r="G171" s="329"/>
      <c r="H171" s="329"/>
      <c r="I171" s="198"/>
      <c r="J171" s="199"/>
    </row>
    <row r="172" spans="1:10" x14ac:dyDescent="0.2">
      <c r="A172" s="124" t="s">
        <v>228</v>
      </c>
      <c r="B172" s="487" t="str">
        <f>PLANILHA!C43</f>
        <v>INTALAÇÕES ELÉTRICAS</v>
      </c>
      <c r="C172" s="487"/>
      <c r="D172" s="487"/>
      <c r="E172" s="487"/>
      <c r="F172" s="487"/>
      <c r="G172" s="487"/>
      <c r="H172" s="487"/>
      <c r="I172" s="487"/>
      <c r="J172" s="125" t="s">
        <v>142</v>
      </c>
    </row>
    <row r="173" spans="1:10" ht="22.5" customHeight="1" x14ac:dyDescent="0.2">
      <c r="A173" s="126" t="s">
        <v>79</v>
      </c>
      <c r="B173" s="446" t="str">
        <f>PLANILHA!C46</f>
        <v>Caixa de passagem de alvenaria de blocos de concreto 9x19x39cm, dimensões de 30x30x50cm, com revestimento interno em chapisco e reboco, tampa de concreto esp.5cm e lastro de brita 5 cm</v>
      </c>
      <c r="C173" s="447"/>
      <c r="D173" s="447"/>
      <c r="E173" s="447"/>
      <c r="F173" s="447"/>
      <c r="G173" s="447"/>
      <c r="H173" s="447"/>
      <c r="I173" s="448"/>
      <c r="J173" s="127" t="s">
        <v>144</v>
      </c>
    </row>
    <row r="174" spans="1:10" x14ac:dyDescent="0.2">
      <c r="B174" s="455"/>
      <c r="C174" s="455"/>
      <c r="D174" s="455"/>
      <c r="E174" s="455"/>
      <c r="F174" s="455"/>
      <c r="G174" s="455"/>
      <c r="H174" s="455"/>
      <c r="I174" s="455"/>
      <c r="J174" s="455"/>
    </row>
    <row r="175" spans="1:10" x14ac:dyDescent="0.2">
      <c r="A175" s="183" t="s">
        <v>7</v>
      </c>
      <c r="B175" s="183" t="s">
        <v>145</v>
      </c>
      <c r="C175" s="184"/>
      <c r="D175" s="185"/>
      <c r="E175" s="186" t="s">
        <v>146</v>
      </c>
      <c r="F175" s="454" t="s">
        <v>147</v>
      </c>
      <c r="G175" s="488"/>
      <c r="H175" s="186" t="s">
        <v>148</v>
      </c>
      <c r="I175" s="186" t="s">
        <v>149</v>
      </c>
      <c r="J175" s="128"/>
    </row>
    <row r="176" spans="1:10" ht="22.5" x14ac:dyDescent="0.2">
      <c r="A176" s="129" t="s">
        <v>202</v>
      </c>
      <c r="B176" s="446" t="s">
        <v>203</v>
      </c>
      <c r="C176" s="447"/>
      <c r="D176" s="448"/>
      <c r="E176" s="131" t="s">
        <v>201</v>
      </c>
      <c r="F176" s="449">
        <v>3.4653399999999999</v>
      </c>
      <c r="G176" s="450"/>
      <c r="H176" s="72">
        <v>16.5</v>
      </c>
      <c r="I176" s="182">
        <f>H176*F176</f>
        <v>57.178109999999997</v>
      </c>
      <c r="J176" s="130"/>
    </row>
    <row r="177" spans="1:10" ht="22.5" customHeight="1" x14ac:dyDescent="0.2">
      <c r="A177" s="129" t="s">
        <v>247</v>
      </c>
      <c r="B177" s="446" t="s">
        <v>248</v>
      </c>
      <c r="C177" s="447"/>
      <c r="D177" s="448"/>
      <c r="E177" s="131" t="s">
        <v>201</v>
      </c>
      <c r="F177" s="449">
        <v>7.0199999999999999E-2</v>
      </c>
      <c r="G177" s="450"/>
      <c r="H177" s="72">
        <v>18.28</v>
      </c>
      <c r="I177" s="182">
        <f t="shared" ref="I177:I180" si="0">H177*F177</f>
        <v>1.283256</v>
      </c>
      <c r="J177" s="130"/>
    </row>
    <row r="178" spans="1:10" ht="22.5" x14ac:dyDescent="0.2">
      <c r="A178" s="129" t="s">
        <v>249</v>
      </c>
      <c r="B178" s="446" t="s">
        <v>250</v>
      </c>
      <c r="C178" s="447"/>
      <c r="D178" s="448"/>
      <c r="E178" s="131" t="s">
        <v>201</v>
      </c>
      <c r="F178" s="449">
        <v>3.6400000000000002E-2</v>
      </c>
      <c r="G178" s="450"/>
      <c r="H178" s="72">
        <v>23.25</v>
      </c>
      <c r="I178" s="182">
        <f t="shared" si="0"/>
        <v>0.84630000000000005</v>
      </c>
      <c r="J178" s="130"/>
    </row>
    <row r="179" spans="1:10" ht="22.5" x14ac:dyDescent="0.2">
      <c r="A179" s="129" t="s">
        <v>251</v>
      </c>
      <c r="B179" s="446" t="s">
        <v>252</v>
      </c>
      <c r="C179" s="447"/>
      <c r="D179" s="448"/>
      <c r="E179" s="131" t="s">
        <v>201</v>
      </c>
      <c r="F179" s="449">
        <v>3.3799999999999997E-2</v>
      </c>
      <c r="G179" s="450"/>
      <c r="H179" s="72">
        <v>23.15</v>
      </c>
      <c r="I179" s="182">
        <f t="shared" si="0"/>
        <v>0.78246999999999989</v>
      </c>
      <c r="J179" s="130"/>
    </row>
    <row r="180" spans="1:10" ht="22.5" x14ac:dyDescent="0.2">
      <c r="A180" s="129" t="s">
        <v>253</v>
      </c>
      <c r="B180" s="446" t="s">
        <v>244</v>
      </c>
      <c r="C180" s="447"/>
      <c r="D180" s="448"/>
      <c r="E180" s="131" t="s">
        <v>201</v>
      </c>
      <c r="F180" s="449">
        <v>1.0009999999999999</v>
      </c>
      <c r="G180" s="450"/>
      <c r="H180" s="72">
        <v>23.27</v>
      </c>
      <c r="I180" s="182">
        <f t="shared" si="0"/>
        <v>23.293269999999996</v>
      </c>
      <c r="J180" s="130"/>
    </row>
    <row r="181" spans="1:10" x14ac:dyDescent="0.2">
      <c r="A181" s="451" t="s">
        <v>156</v>
      </c>
      <c r="B181" s="452"/>
      <c r="C181" s="452"/>
      <c r="D181" s="453"/>
      <c r="E181" s="454"/>
      <c r="F181" s="455"/>
      <c r="G181" s="455"/>
      <c r="H181" s="455"/>
      <c r="I181" s="455"/>
      <c r="J181" s="76">
        <f>SUM(I176:I180)</f>
        <v>83.383405999999994</v>
      </c>
    </row>
    <row r="182" spans="1:10" x14ac:dyDescent="0.2">
      <c r="B182" s="489"/>
      <c r="C182" s="489"/>
      <c r="D182" s="489"/>
      <c r="E182" s="489"/>
      <c r="F182" s="489"/>
      <c r="G182" s="489"/>
      <c r="H182" s="489"/>
      <c r="I182" s="489"/>
      <c r="J182" s="489"/>
    </row>
    <row r="183" spans="1:10" x14ac:dyDescent="0.2">
      <c r="A183" s="183" t="s">
        <v>7</v>
      </c>
      <c r="B183" s="183" t="s">
        <v>204</v>
      </c>
      <c r="C183" s="184"/>
      <c r="D183" s="185"/>
      <c r="E183" s="186" t="s">
        <v>146</v>
      </c>
      <c r="F183" s="457" t="s">
        <v>147</v>
      </c>
      <c r="G183" s="457"/>
      <c r="H183" s="186" t="s">
        <v>148</v>
      </c>
      <c r="I183" s="186" t="s">
        <v>149</v>
      </c>
      <c r="J183" s="128"/>
    </row>
    <row r="184" spans="1:10" ht="22.5" x14ac:dyDescent="0.2">
      <c r="A184" s="129" t="s">
        <v>256</v>
      </c>
      <c r="B184" s="446" t="s">
        <v>257</v>
      </c>
      <c r="C184" s="447"/>
      <c r="D184" s="448"/>
      <c r="E184" s="186" t="s">
        <v>212</v>
      </c>
      <c r="F184" s="514">
        <v>0.52324999999999999</v>
      </c>
      <c r="G184" s="515"/>
      <c r="H184" s="186">
        <v>11.29</v>
      </c>
      <c r="I184" s="182">
        <f t="shared" ref="I184:I185" si="1">H184*F184</f>
        <v>5.9074924999999991</v>
      </c>
      <c r="J184" s="128"/>
    </row>
    <row r="185" spans="1:10" ht="22.5" x14ac:dyDescent="0.2">
      <c r="A185" s="129" t="s">
        <v>258</v>
      </c>
      <c r="B185" s="446" t="s">
        <v>259</v>
      </c>
      <c r="C185" s="447"/>
      <c r="D185" s="448"/>
      <c r="E185" s="186" t="s">
        <v>212</v>
      </c>
      <c r="F185" s="514">
        <v>9.1000000000000004E-3</v>
      </c>
      <c r="G185" s="515"/>
      <c r="H185" s="186">
        <v>25.15</v>
      </c>
      <c r="I185" s="182">
        <f t="shared" si="1"/>
        <v>0.22886499999999999</v>
      </c>
      <c r="J185" s="128"/>
    </row>
    <row r="186" spans="1:10" ht="22.5" x14ac:dyDescent="0.2">
      <c r="A186" s="129" t="s">
        <v>260</v>
      </c>
      <c r="B186" s="446" t="s">
        <v>261</v>
      </c>
      <c r="C186" s="447"/>
      <c r="D186" s="448"/>
      <c r="E186" s="186" t="s">
        <v>224</v>
      </c>
      <c r="F186" s="514">
        <v>3.8968000000000003E-2</v>
      </c>
      <c r="G186" s="515"/>
      <c r="H186" s="132">
        <v>45</v>
      </c>
      <c r="I186" s="182">
        <f>H186*F186</f>
        <v>1.7535600000000002</v>
      </c>
      <c r="J186" s="128"/>
    </row>
    <row r="187" spans="1:10" ht="22.5" x14ac:dyDescent="0.2">
      <c r="A187" s="129" t="s">
        <v>278</v>
      </c>
      <c r="B187" s="446" t="s">
        <v>273</v>
      </c>
      <c r="C187" s="447"/>
      <c r="D187" s="448"/>
      <c r="E187" s="186" t="s">
        <v>146</v>
      </c>
      <c r="F187" s="514">
        <v>12.604799999999999</v>
      </c>
      <c r="G187" s="515"/>
      <c r="H187" s="186">
        <v>2.0499999999999998</v>
      </c>
      <c r="I187" s="182">
        <f t="shared" ref="I187:I191" si="2">H187*F187</f>
        <v>25.839839999999995</v>
      </c>
      <c r="J187" s="128"/>
    </row>
    <row r="188" spans="1:10" ht="22.5" x14ac:dyDescent="0.2">
      <c r="A188" s="129" t="s">
        <v>245</v>
      </c>
      <c r="B188" s="446" t="s">
        <v>246</v>
      </c>
      <c r="C188" s="447"/>
      <c r="D188" s="448"/>
      <c r="E188" s="186" t="s">
        <v>224</v>
      </c>
      <c r="F188" s="514">
        <v>3.4190000000000002E-3</v>
      </c>
      <c r="G188" s="515"/>
      <c r="H188" s="186">
        <v>82.03</v>
      </c>
      <c r="I188" s="182">
        <f t="shared" si="2"/>
        <v>0.28046057000000002</v>
      </c>
      <c r="J188" s="128"/>
    </row>
    <row r="189" spans="1:10" ht="22.5" x14ac:dyDescent="0.2">
      <c r="A189" s="129" t="s">
        <v>254</v>
      </c>
      <c r="B189" s="446" t="s">
        <v>255</v>
      </c>
      <c r="C189" s="447"/>
      <c r="D189" s="448"/>
      <c r="E189" s="186" t="s">
        <v>224</v>
      </c>
      <c r="F189" s="514">
        <v>7.9950000000000004E-3</v>
      </c>
      <c r="G189" s="515"/>
      <c r="H189" s="186">
        <v>82.47</v>
      </c>
      <c r="I189" s="182">
        <f t="shared" si="2"/>
        <v>0.65934765000000006</v>
      </c>
      <c r="J189" s="128"/>
    </row>
    <row r="190" spans="1:10" ht="22.5" x14ac:dyDescent="0.2">
      <c r="A190" s="129" t="s">
        <v>274</v>
      </c>
      <c r="B190" s="446" t="s">
        <v>275</v>
      </c>
      <c r="C190" s="447"/>
      <c r="D190" s="448"/>
      <c r="E190" s="186" t="s">
        <v>224</v>
      </c>
      <c r="F190" s="514">
        <v>0.03</v>
      </c>
      <c r="G190" s="515"/>
      <c r="H190" s="186">
        <v>77.489999999999995</v>
      </c>
      <c r="I190" s="182">
        <f t="shared" si="2"/>
        <v>2.3246999999999995</v>
      </c>
      <c r="J190" s="128"/>
    </row>
    <row r="191" spans="1:10" ht="22.5" x14ac:dyDescent="0.2">
      <c r="A191" s="129" t="s">
        <v>276</v>
      </c>
      <c r="B191" s="446" t="s">
        <v>277</v>
      </c>
      <c r="C191" s="447"/>
      <c r="D191" s="448"/>
      <c r="E191" s="186" t="s">
        <v>212</v>
      </c>
      <c r="F191" s="514">
        <v>1.83</v>
      </c>
      <c r="G191" s="515"/>
      <c r="H191" s="186">
        <v>0.9</v>
      </c>
      <c r="I191" s="182">
        <f t="shared" si="2"/>
        <v>1.647</v>
      </c>
      <c r="J191" s="128"/>
    </row>
    <row r="192" spans="1:10" ht="22.5" x14ac:dyDescent="0.2">
      <c r="A192" s="129" t="s">
        <v>262</v>
      </c>
      <c r="B192" s="446" t="s">
        <v>263</v>
      </c>
      <c r="C192" s="447"/>
      <c r="D192" s="448"/>
      <c r="E192" s="186" t="s">
        <v>212</v>
      </c>
      <c r="F192" s="514">
        <v>13.109363999999999</v>
      </c>
      <c r="G192" s="515"/>
      <c r="H192" s="186">
        <v>0.55000000000000004</v>
      </c>
      <c r="I192" s="182">
        <f t="shared" ref="I192:I196" si="3">H192*F192</f>
        <v>7.2101502000000002</v>
      </c>
      <c r="J192" s="128"/>
    </row>
    <row r="193" spans="1:10" ht="22.5" x14ac:dyDescent="0.2">
      <c r="A193" s="129" t="s">
        <v>264</v>
      </c>
      <c r="B193" s="446" t="s">
        <v>265</v>
      </c>
      <c r="C193" s="447"/>
      <c r="D193" s="448"/>
      <c r="E193" s="186" t="s">
        <v>266</v>
      </c>
      <c r="F193" s="514">
        <v>1.04E-2</v>
      </c>
      <c r="G193" s="515"/>
      <c r="H193" s="186">
        <v>5.27</v>
      </c>
      <c r="I193" s="182">
        <f t="shared" si="3"/>
        <v>5.4807999999999996E-2</v>
      </c>
      <c r="J193" s="128"/>
    </row>
    <row r="194" spans="1:10" ht="22.5" x14ac:dyDescent="0.2">
      <c r="A194" s="129" t="s">
        <v>210</v>
      </c>
      <c r="B194" s="446" t="s">
        <v>211</v>
      </c>
      <c r="C194" s="447"/>
      <c r="D194" s="448"/>
      <c r="E194" s="186" t="s">
        <v>212</v>
      </c>
      <c r="F194" s="514">
        <v>3.8999999999999998E-3</v>
      </c>
      <c r="G194" s="515"/>
      <c r="H194" s="186">
        <v>23.21</v>
      </c>
      <c r="I194" s="182">
        <f t="shared" si="3"/>
        <v>9.0519000000000002E-2</v>
      </c>
      <c r="J194" s="128"/>
    </row>
    <row r="195" spans="1:10" ht="22.5" x14ac:dyDescent="0.2">
      <c r="A195" s="129" t="s">
        <v>213</v>
      </c>
      <c r="B195" s="446" t="s">
        <v>268</v>
      </c>
      <c r="C195" s="447"/>
      <c r="D195" s="448"/>
      <c r="E195" s="186" t="s">
        <v>34</v>
      </c>
      <c r="F195" s="514">
        <v>1.2999999999999999E-2</v>
      </c>
      <c r="G195" s="515"/>
      <c r="H195" s="186">
        <v>3.26</v>
      </c>
      <c r="I195" s="182">
        <f t="shared" si="3"/>
        <v>4.2379999999999994E-2</v>
      </c>
      <c r="J195" s="128"/>
    </row>
    <row r="196" spans="1:10" ht="22.5" x14ac:dyDescent="0.2">
      <c r="A196" s="129" t="s">
        <v>269</v>
      </c>
      <c r="B196" s="446" t="s">
        <v>270</v>
      </c>
      <c r="C196" s="447"/>
      <c r="D196" s="448"/>
      <c r="E196" s="186" t="s">
        <v>34</v>
      </c>
      <c r="F196" s="514">
        <v>2.5999999999999999E-2</v>
      </c>
      <c r="G196" s="515"/>
      <c r="H196" s="186">
        <v>10.65</v>
      </c>
      <c r="I196" s="182">
        <f t="shared" si="3"/>
        <v>0.27689999999999998</v>
      </c>
      <c r="J196" s="128"/>
    </row>
    <row r="197" spans="1:10" x14ac:dyDescent="0.2">
      <c r="A197" s="451" t="s">
        <v>215</v>
      </c>
      <c r="B197" s="452"/>
      <c r="C197" s="452"/>
      <c r="D197" s="453"/>
      <c r="E197" s="454"/>
      <c r="F197" s="455"/>
      <c r="G197" s="455"/>
      <c r="H197" s="455"/>
      <c r="I197" s="455"/>
      <c r="J197" s="76">
        <f>SUM(I184:I196)</f>
        <v>46.316022919999995</v>
      </c>
    </row>
    <row r="198" spans="1:10" x14ac:dyDescent="0.2">
      <c r="B198" s="191"/>
      <c r="C198" s="191"/>
      <c r="D198" s="191"/>
      <c r="E198" s="191"/>
      <c r="F198" s="191"/>
      <c r="G198" s="191"/>
      <c r="H198" s="191"/>
      <c r="I198" s="191"/>
      <c r="J198" s="191"/>
    </row>
    <row r="199" spans="1:10" x14ac:dyDescent="0.2">
      <c r="A199" s="183" t="s">
        <v>7</v>
      </c>
      <c r="B199" s="468" t="s">
        <v>216</v>
      </c>
      <c r="C199" s="469"/>
      <c r="D199" s="470"/>
      <c r="E199" s="186" t="s">
        <v>146</v>
      </c>
      <c r="F199" s="457" t="s">
        <v>147</v>
      </c>
      <c r="G199" s="457"/>
      <c r="H199" s="186" t="s">
        <v>148</v>
      </c>
      <c r="I199" s="186" t="s">
        <v>149</v>
      </c>
      <c r="J199" s="128"/>
    </row>
    <row r="200" spans="1:10" ht="23.25" customHeight="1" x14ac:dyDescent="0.2">
      <c r="A200" s="129" t="s">
        <v>271</v>
      </c>
      <c r="B200" s="446" t="s">
        <v>272</v>
      </c>
      <c r="C200" s="447"/>
      <c r="D200" s="448"/>
      <c r="E200" s="186" t="s">
        <v>201</v>
      </c>
      <c r="F200" s="449">
        <v>9.2820000000000003E-3</v>
      </c>
      <c r="G200" s="450"/>
      <c r="H200" s="68">
        <v>31.31</v>
      </c>
      <c r="I200" s="182">
        <f t="shared" ref="I200" si="4">H200*F200</f>
        <v>0.29061942000000002</v>
      </c>
      <c r="J200" s="130"/>
    </row>
    <row r="201" spans="1:10" x14ac:dyDescent="0.2">
      <c r="A201" s="451" t="s">
        <v>217</v>
      </c>
      <c r="B201" s="452"/>
      <c r="C201" s="452"/>
      <c r="D201" s="453"/>
      <c r="E201" s="454"/>
      <c r="F201" s="455"/>
      <c r="G201" s="455"/>
      <c r="H201" s="455"/>
      <c r="I201" s="455"/>
      <c r="J201" s="76">
        <f>I200</f>
        <v>0.29061942000000002</v>
      </c>
    </row>
    <row r="202" spans="1:10" x14ac:dyDescent="0.2">
      <c r="A202" s="187"/>
      <c r="B202" s="188"/>
      <c r="C202" s="188"/>
      <c r="D202" s="188"/>
      <c r="E202" s="189"/>
      <c r="F202" s="189"/>
      <c r="G202" s="189"/>
      <c r="H202" s="189"/>
      <c r="I202" s="189"/>
      <c r="J202" s="76"/>
    </row>
    <row r="203" spans="1:10" x14ac:dyDescent="0.2">
      <c r="A203" s="468" t="s">
        <v>157</v>
      </c>
      <c r="B203" s="469"/>
      <c r="C203" s="469"/>
      <c r="D203" s="469"/>
      <c r="E203" s="469"/>
      <c r="F203" s="469"/>
      <c r="G203" s="469"/>
      <c r="H203" s="469"/>
      <c r="I203" s="469"/>
      <c r="J203" s="470"/>
    </row>
    <row r="204" spans="1:10" x14ac:dyDescent="0.2">
      <c r="A204" s="468" t="s">
        <v>158</v>
      </c>
      <c r="B204" s="469"/>
      <c r="C204" s="469"/>
      <c r="D204" s="469"/>
      <c r="E204" s="470"/>
      <c r="F204" s="480" t="s">
        <v>159</v>
      </c>
      <c r="G204" s="480"/>
      <c r="H204" s="480"/>
      <c r="I204" s="480" t="s">
        <v>160</v>
      </c>
      <c r="J204" s="480"/>
    </row>
    <row r="205" spans="1:10" x14ac:dyDescent="0.2">
      <c r="A205" s="458" t="s">
        <v>161</v>
      </c>
      <c r="B205" s="459"/>
      <c r="C205" s="459"/>
      <c r="D205" s="459"/>
      <c r="E205" s="460"/>
      <c r="F205" s="471"/>
      <c r="G205" s="457"/>
      <c r="H205" s="457"/>
      <c r="I205" s="462">
        <f>J181</f>
        <v>83.383405999999994</v>
      </c>
      <c r="J205" s="462"/>
    </row>
    <row r="206" spans="1:10" x14ac:dyDescent="0.2">
      <c r="A206" s="458" t="s">
        <v>162</v>
      </c>
      <c r="B206" s="459"/>
      <c r="C206" s="459"/>
      <c r="D206" s="459"/>
      <c r="E206" s="460"/>
      <c r="F206" s="471"/>
      <c r="G206" s="457"/>
      <c r="H206" s="457"/>
      <c r="I206" s="462">
        <f>J197</f>
        <v>46.316022919999995</v>
      </c>
      <c r="J206" s="462"/>
    </row>
    <row r="207" spans="1:10" x14ac:dyDescent="0.2">
      <c r="A207" s="458" t="s">
        <v>218</v>
      </c>
      <c r="B207" s="459"/>
      <c r="C207" s="459"/>
      <c r="D207" s="459"/>
      <c r="E207" s="460"/>
      <c r="F207" s="471"/>
      <c r="G207" s="457"/>
      <c r="H207" s="457"/>
      <c r="I207" s="462">
        <f>J201</f>
        <v>0.29061942000000002</v>
      </c>
      <c r="J207" s="462"/>
    </row>
    <row r="208" spans="1:10" x14ac:dyDescent="0.2">
      <c r="A208" s="458" t="s">
        <v>219</v>
      </c>
      <c r="B208" s="459"/>
      <c r="C208" s="459"/>
      <c r="D208" s="459"/>
      <c r="E208" s="460"/>
      <c r="F208" s="461"/>
      <c r="G208" s="461"/>
      <c r="H208" s="461"/>
      <c r="I208" s="462">
        <f>(I205+I206+I207)*F208</f>
        <v>0</v>
      </c>
      <c r="J208" s="462"/>
    </row>
    <row r="209" spans="1:10" x14ac:dyDescent="0.2">
      <c r="A209" s="458" t="s">
        <v>341</v>
      </c>
      <c r="B209" s="459"/>
      <c r="C209" s="459"/>
      <c r="D209" s="459"/>
      <c r="E209" s="460"/>
      <c r="F209" s="463"/>
      <c r="G209" s="463"/>
      <c r="H209" s="463"/>
      <c r="I209" s="462">
        <f>I205*F209</f>
        <v>0</v>
      </c>
      <c r="J209" s="462"/>
    </row>
    <row r="210" spans="1:10" x14ac:dyDescent="0.2">
      <c r="A210" s="464" t="s">
        <v>20</v>
      </c>
      <c r="B210" s="465"/>
      <c r="C210" s="465"/>
      <c r="D210" s="465"/>
      <c r="E210" s="466"/>
      <c r="F210" s="457"/>
      <c r="G210" s="457"/>
      <c r="H210" s="457"/>
      <c r="I210" s="467">
        <f>I205+I208+I206+I207</f>
        <v>129.99004834000002</v>
      </c>
      <c r="J210" s="467"/>
    </row>
    <row r="211" spans="1:10" x14ac:dyDescent="0.2">
      <c r="A211" s="472"/>
      <c r="B211" s="473"/>
      <c r="C211" s="473"/>
      <c r="D211" s="473"/>
      <c r="E211" s="474"/>
      <c r="F211" s="475"/>
      <c r="G211" s="476"/>
      <c r="H211" s="477"/>
      <c r="I211" s="478"/>
      <c r="J211" s="479"/>
    </row>
    <row r="212" spans="1:10" x14ac:dyDescent="0.2">
      <c r="A212" s="451" t="s">
        <v>98</v>
      </c>
      <c r="B212" s="452"/>
      <c r="C212" s="452"/>
      <c r="D212" s="452"/>
      <c r="E212" s="453"/>
      <c r="F212" s="457"/>
      <c r="G212" s="457"/>
      <c r="H212" s="454"/>
      <c r="I212" s="192"/>
      <c r="J212" s="76">
        <f>I210</f>
        <v>129.99004834000002</v>
      </c>
    </row>
    <row r="213" spans="1:10" x14ac:dyDescent="0.2">
      <c r="B213" s="190"/>
      <c r="C213" s="190"/>
      <c r="D213" s="190"/>
      <c r="E213" s="190"/>
      <c r="F213" s="190"/>
      <c r="G213" s="190"/>
      <c r="H213" s="190"/>
      <c r="I213" s="190"/>
      <c r="J213" s="190"/>
    </row>
    <row r="214" spans="1:10" ht="15.75" customHeight="1" x14ac:dyDescent="0.2">
      <c r="B214" s="181"/>
      <c r="C214" s="181"/>
      <c r="D214" s="181"/>
      <c r="E214" s="181"/>
      <c r="F214" s="181"/>
      <c r="G214" s="181"/>
      <c r="H214" s="181"/>
      <c r="I214" s="181"/>
      <c r="J214" s="181"/>
    </row>
    <row r="215" spans="1:10" x14ac:dyDescent="0.2">
      <c r="B215" s="181"/>
      <c r="C215" s="181"/>
      <c r="D215" s="181"/>
      <c r="E215" s="181"/>
      <c r="F215" s="181"/>
      <c r="G215" s="181"/>
      <c r="H215" s="181"/>
      <c r="I215" s="181"/>
      <c r="J215" s="181"/>
    </row>
    <row r="216" spans="1:10" x14ac:dyDescent="0.2">
      <c r="B216" s="493"/>
      <c r="C216" s="493"/>
      <c r="D216" s="493"/>
      <c r="E216" s="174"/>
      <c r="F216" s="492"/>
      <c r="G216" s="492"/>
      <c r="H216" s="81"/>
      <c r="I216" s="170"/>
      <c r="J216" s="170"/>
    </row>
    <row r="217" spans="1:10" x14ac:dyDescent="0.2">
      <c r="A217" s="493" t="str">
        <f>PLANILHA!A78</f>
        <v>Vargem Alta / ES,17 DE AGOSTO DE 2021.</v>
      </c>
      <c r="B217" s="493"/>
      <c r="C217" s="493"/>
      <c r="D217" s="493"/>
      <c r="E217" s="174"/>
      <c r="F217" s="492"/>
      <c r="G217" s="492"/>
      <c r="H217" s="81"/>
      <c r="I217" s="170"/>
      <c r="J217" s="170"/>
    </row>
    <row r="218" spans="1:10" x14ac:dyDescent="0.2">
      <c r="B218" s="491"/>
      <c r="C218" s="491"/>
      <c r="D218" s="491"/>
      <c r="E218" s="174"/>
      <c r="F218" s="492"/>
      <c r="G218" s="492"/>
      <c r="H218" s="81"/>
      <c r="I218" s="170"/>
      <c r="J218" s="170"/>
    </row>
    <row r="219" spans="1:10" x14ac:dyDescent="0.2">
      <c r="B219" s="490"/>
      <c r="C219" s="490"/>
      <c r="D219" s="490"/>
      <c r="E219" s="174"/>
      <c r="F219" s="494" t="s">
        <v>101</v>
      </c>
      <c r="G219" s="494"/>
      <c r="H219" s="494"/>
      <c r="I219" s="494"/>
      <c r="J219" s="169"/>
    </row>
    <row r="220" spans="1:10" x14ac:dyDescent="0.2">
      <c r="B220" s="133"/>
      <c r="C220" s="133"/>
      <c r="D220" s="133"/>
      <c r="E220" s="133"/>
      <c r="F220" s="489" t="s">
        <v>103</v>
      </c>
      <c r="G220" s="489"/>
      <c r="H220" s="489"/>
      <c r="I220" s="489"/>
      <c r="J220" s="133"/>
    </row>
    <row r="221" spans="1:10" x14ac:dyDescent="0.2">
      <c r="B221" s="490"/>
      <c r="C221" s="490"/>
      <c r="D221" s="490"/>
      <c r="E221" s="174"/>
      <c r="F221" s="489"/>
      <c r="G221" s="489"/>
      <c r="H221" s="174"/>
      <c r="I221" s="174"/>
      <c r="J221" s="174"/>
    </row>
    <row r="222" spans="1:10" x14ac:dyDescent="0.2">
      <c r="A222" s="119"/>
      <c r="B222" s="119"/>
      <c r="C222" s="498"/>
      <c r="D222" s="498"/>
      <c r="E222" s="498"/>
      <c r="F222" s="119"/>
      <c r="G222" s="497"/>
      <c r="H222" s="497"/>
      <c r="I222" s="497"/>
      <c r="J222" s="119"/>
    </row>
    <row r="223" spans="1:10" x14ac:dyDescent="0.2">
      <c r="A223" s="119"/>
      <c r="B223" s="119"/>
      <c r="C223" s="119"/>
      <c r="D223" s="119"/>
      <c r="E223" s="119"/>
      <c r="F223" s="119"/>
      <c r="G223" s="119"/>
      <c r="H223" s="119"/>
      <c r="I223" s="119"/>
      <c r="J223" s="119"/>
    </row>
    <row r="224" spans="1:10" x14ac:dyDescent="0.2">
      <c r="A224" s="119"/>
      <c r="B224" s="119"/>
      <c r="C224" s="119"/>
      <c r="D224" s="119"/>
      <c r="E224" s="119"/>
      <c r="F224" s="119"/>
      <c r="G224" s="119"/>
      <c r="H224" s="119"/>
      <c r="I224" s="119"/>
      <c r="J224" s="119"/>
    </row>
    <row r="225" spans="1:10" x14ac:dyDescent="0.2">
      <c r="A225" s="119"/>
      <c r="B225" s="119"/>
      <c r="C225" s="119"/>
      <c r="D225" s="119"/>
      <c r="E225" s="119"/>
      <c r="F225" s="119"/>
      <c r="G225" s="119"/>
      <c r="H225" s="119"/>
      <c r="I225" s="119"/>
      <c r="J225" s="119"/>
    </row>
  </sheetData>
  <mergeCells count="395">
    <mergeCell ref="A170:E170"/>
    <mergeCell ref="F170:H170"/>
    <mergeCell ref="I166:J166"/>
    <mergeCell ref="A167:E167"/>
    <mergeCell ref="F167:H167"/>
    <mergeCell ref="I167:J167"/>
    <mergeCell ref="A168:E168"/>
    <mergeCell ref="F168:H168"/>
    <mergeCell ref="I168:J168"/>
    <mergeCell ref="A169:E169"/>
    <mergeCell ref="F169:H169"/>
    <mergeCell ref="I169:J169"/>
    <mergeCell ref="A166:E166"/>
    <mergeCell ref="F166:H166"/>
    <mergeCell ref="A89:E89"/>
    <mergeCell ref="F89:H89"/>
    <mergeCell ref="B143:I143"/>
    <mergeCell ref="B98:D98"/>
    <mergeCell ref="F98:G98"/>
    <mergeCell ref="F111:H111"/>
    <mergeCell ref="I111:J111"/>
    <mergeCell ref="A114:E114"/>
    <mergeCell ref="F114:H114"/>
    <mergeCell ref="I114:J114"/>
    <mergeCell ref="B120:D120"/>
    <mergeCell ref="F120:G120"/>
    <mergeCell ref="A121:D121"/>
    <mergeCell ref="E121:I121"/>
    <mergeCell ref="B122:J122"/>
    <mergeCell ref="F123:G123"/>
    <mergeCell ref="A115:E115"/>
    <mergeCell ref="F115:H115"/>
    <mergeCell ref="I112:J112"/>
    <mergeCell ref="A113:E113"/>
    <mergeCell ref="F113:H113"/>
    <mergeCell ref="I113:J113"/>
    <mergeCell ref="A139:E139"/>
    <mergeCell ref="F139:H139"/>
    <mergeCell ref="A86:E86"/>
    <mergeCell ref="F86:H86"/>
    <mergeCell ref="I86:J86"/>
    <mergeCell ref="A87:E87"/>
    <mergeCell ref="F87:H87"/>
    <mergeCell ref="I87:J87"/>
    <mergeCell ref="A88:E88"/>
    <mergeCell ref="F88:H88"/>
    <mergeCell ref="I88:J88"/>
    <mergeCell ref="A83:E83"/>
    <mergeCell ref="F83:H83"/>
    <mergeCell ref="I83:J83"/>
    <mergeCell ref="A84:E84"/>
    <mergeCell ref="F84:H84"/>
    <mergeCell ref="I84:J84"/>
    <mergeCell ref="A85:E85"/>
    <mergeCell ref="F85:H85"/>
    <mergeCell ref="I85:J85"/>
    <mergeCell ref="A78:D78"/>
    <mergeCell ref="E78:I78"/>
    <mergeCell ref="A80:J80"/>
    <mergeCell ref="A81:E81"/>
    <mergeCell ref="F81:H81"/>
    <mergeCell ref="I81:J81"/>
    <mergeCell ref="A82:E82"/>
    <mergeCell ref="F82:H82"/>
    <mergeCell ref="I82:J82"/>
    <mergeCell ref="B38:J38"/>
    <mergeCell ref="F94:G94"/>
    <mergeCell ref="A112:E112"/>
    <mergeCell ref="F112:H112"/>
    <mergeCell ref="A107:E107"/>
    <mergeCell ref="F107:H107"/>
    <mergeCell ref="I107:J107"/>
    <mergeCell ref="A108:E108"/>
    <mergeCell ref="F108:H108"/>
    <mergeCell ref="I108:J108"/>
    <mergeCell ref="A109:E109"/>
    <mergeCell ref="F109:H109"/>
    <mergeCell ref="I109:J109"/>
    <mergeCell ref="B40:I40"/>
    <mergeCell ref="B41:J41"/>
    <mergeCell ref="F42:G42"/>
    <mergeCell ref="B43:D43"/>
    <mergeCell ref="F43:G43"/>
    <mergeCell ref="B44:D44"/>
    <mergeCell ref="F44:G44"/>
    <mergeCell ref="A110:E110"/>
    <mergeCell ref="F110:H110"/>
    <mergeCell ref="I110:J110"/>
    <mergeCell ref="A111:E111"/>
    <mergeCell ref="A212:E212"/>
    <mergeCell ref="F212:H212"/>
    <mergeCell ref="B191:D191"/>
    <mergeCell ref="F191:G191"/>
    <mergeCell ref="B190:D190"/>
    <mergeCell ref="F190:G190"/>
    <mergeCell ref="B187:D187"/>
    <mergeCell ref="F187:G187"/>
    <mergeCell ref="A209:E209"/>
    <mergeCell ref="F209:H209"/>
    <mergeCell ref="A201:D201"/>
    <mergeCell ref="E201:I201"/>
    <mergeCell ref="A203:J203"/>
    <mergeCell ref="A204:E204"/>
    <mergeCell ref="F204:H204"/>
    <mergeCell ref="I204:J204"/>
    <mergeCell ref="A205:E205"/>
    <mergeCell ref="F205:H205"/>
    <mergeCell ref="I205:J205"/>
    <mergeCell ref="B195:D195"/>
    <mergeCell ref="F195:G195"/>
    <mergeCell ref="B196:D196"/>
    <mergeCell ref="F196:G196"/>
    <mergeCell ref="A197:D197"/>
    <mergeCell ref="I209:J209"/>
    <mergeCell ref="A210:E210"/>
    <mergeCell ref="F210:H210"/>
    <mergeCell ref="I210:J210"/>
    <mergeCell ref="A211:E211"/>
    <mergeCell ref="F211:H211"/>
    <mergeCell ref="I211:J211"/>
    <mergeCell ref="A206:E206"/>
    <mergeCell ref="F206:H206"/>
    <mergeCell ref="I206:J206"/>
    <mergeCell ref="A207:E207"/>
    <mergeCell ref="F207:H207"/>
    <mergeCell ref="I207:J207"/>
    <mergeCell ref="A208:E208"/>
    <mergeCell ref="F208:H208"/>
    <mergeCell ref="I208:J208"/>
    <mergeCell ref="E197:I197"/>
    <mergeCell ref="B199:D199"/>
    <mergeCell ref="F199:G199"/>
    <mergeCell ref="B200:D200"/>
    <mergeCell ref="F200:G200"/>
    <mergeCell ref="B189:D189"/>
    <mergeCell ref="F189:G189"/>
    <mergeCell ref="B192:D192"/>
    <mergeCell ref="F192:G192"/>
    <mergeCell ref="B193:D193"/>
    <mergeCell ref="F193:G193"/>
    <mergeCell ref="B194:D194"/>
    <mergeCell ref="F194:G194"/>
    <mergeCell ref="F183:G183"/>
    <mergeCell ref="B184:D184"/>
    <mergeCell ref="F184:G184"/>
    <mergeCell ref="B185:D185"/>
    <mergeCell ref="F185:G185"/>
    <mergeCell ref="B186:D186"/>
    <mergeCell ref="F186:G186"/>
    <mergeCell ref="B188:D188"/>
    <mergeCell ref="F188:G188"/>
    <mergeCell ref="B179:D179"/>
    <mergeCell ref="F179:G179"/>
    <mergeCell ref="B180:D180"/>
    <mergeCell ref="F180:G180"/>
    <mergeCell ref="A181:D181"/>
    <mergeCell ref="E181:I181"/>
    <mergeCell ref="B182:J182"/>
    <mergeCell ref="B172:I172"/>
    <mergeCell ref="B173:I173"/>
    <mergeCell ref="B174:J174"/>
    <mergeCell ref="F175:G175"/>
    <mergeCell ref="B176:D176"/>
    <mergeCell ref="F176:G176"/>
    <mergeCell ref="B177:D177"/>
    <mergeCell ref="F177:G177"/>
    <mergeCell ref="B178:D178"/>
    <mergeCell ref="F178:G178"/>
    <mergeCell ref="F158:G158"/>
    <mergeCell ref="A159:D159"/>
    <mergeCell ref="E159:I159"/>
    <mergeCell ref="B144:I144"/>
    <mergeCell ref="B145:J145"/>
    <mergeCell ref="B147:D147"/>
    <mergeCell ref="F147:G147"/>
    <mergeCell ref="B148:D148"/>
    <mergeCell ref="F148:G148"/>
    <mergeCell ref="A149:D149"/>
    <mergeCell ref="E149:I149"/>
    <mergeCell ref="B150:J150"/>
    <mergeCell ref="F146:G146"/>
    <mergeCell ref="A1:J1"/>
    <mergeCell ref="A2:J2"/>
    <mergeCell ref="B4:J4"/>
    <mergeCell ref="B5:J5"/>
    <mergeCell ref="A7:J7"/>
    <mergeCell ref="A15:D15"/>
    <mergeCell ref="E15:I15"/>
    <mergeCell ref="B3:J3"/>
    <mergeCell ref="A8:J8"/>
    <mergeCell ref="B9:I9"/>
    <mergeCell ref="B10:I10"/>
    <mergeCell ref="B11:J11"/>
    <mergeCell ref="F12:G12"/>
    <mergeCell ref="B13:D13"/>
    <mergeCell ref="F13:G13"/>
    <mergeCell ref="B14:D14"/>
    <mergeCell ref="F14:G14"/>
    <mergeCell ref="B24:D24"/>
    <mergeCell ref="F24:G24"/>
    <mergeCell ref="A26:D26"/>
    <mergeCell ref="E26:I26"/>
    <mergeCell ref="F30:H30"/>
    <mergeCell ref="I30:J30"/>
    <mergeCell ref="F29:H29"/>
    <mergeCell ref="F34:H34"/>
    <mergeCell ref="I34:J34"/>
    <mergeCell ref="A36:E36"/>
    <mergeCell ref="F36:H36"/>
    <mergeCell ref="I36:J36"/>
    <mergeCell ref="F37:H37"/>
    <mergeCell ref="G222:I222"/>
    <mergeCell ref="C222:E222"/>
    <mergeCell ref="A37:E37"/>
    <mergeCell ref="A33:E33"/>
    <mergeCell ref="F33:H33"/>
    <mergeCell ref="I33:J33"/>
    <mergeCell ref="A34:E34"/>
    <mergeCell ref="A35:E35"/>
    <mergeCell ref="F35:H35"/>
    <mergeCell ref="I35:J35"/>
    <mergeCell ref="A165:E165"/>
    <mergeCell ref="F165:H165"/>
    <mergeCell ref="I165:J165"/>
    <mergeCell ref="A162:E162"/>
    <mergeCell ref="F162:H162"/>
    <mergeCell ref="I162:J162"/>
    <mergeCell ref="A161:J161"/>
    <mergeCell ref="B156:D156"/>
    <mergeCell ref="F156:G156"/>
    <mergeCell ref="B157:D157"/>
    <mergeCell ref="B16:J16"/>
    <mergeCell ref="I29:J29"/>
    <mergeCell ref="A31:E31"/>
    <mergeCell ref="F31:H31"/>
    <mergeCell ref="I31:J31"/>
    <mergeCell ref="A32:E32"/>
    <mergeCell ref="F32:H32"/>
    <mergeCell ref="I32:J32"/>
    <mergeCell ref="B20:D20"/>
    <mergeCell ref="F20:G20"/>
    <mergeCell ref="E22:I22"/>
    <mergeCell ref="A30:E30"/>
    <mergeCell ref="A28:J28"/>
    <mergeCell ref="B21:D21"/>
    <mergeCell ref="F21:G21"/>
    <mergeCell ref="A22:D22"/>
    <mergeCell ref="A29:E29"/>
    <mergeCell ref="B25:D25"/>
    <mergeCell ref="F25:G25"/>
    <mergeCell ref="F17:G17"/>
    <mergeCell ref="B18:D18"/>
    <mergeCell ref="F18:G18"/>
    <mergeCell ref="B19:D19"/>
    <mergeCell ref="F19:G19"/>
    <mergeCell ref="A74:D74"/>
    <mergeCell ref="E74:I74"/>
    <mergeCell ref="B221:D221"/>
    <mergeCell ref="F221:G221"/>
    <mergeCell ref="B218:D218"/>
    <mergeCell ref="F218:G218"/>
    <mergeCell ref="B216:D216"/>
    <mergeCell ref="F216:G216"/>
    <mergeCell ref="A217:D217"/>
    <mergeCell ref="F217:G217"/>
    <mergeCell ref="B219:D219"/>
    <mergeCell ref="F219:I219"/>
    <mergeCell ref="F220:I220"/>
    <mergeCell ref="E154:I154"/>
    <mergeCell ref="A163:E163"/>
    <mergeCell ref="F163:H163"/>
    <mergeCell ref="I163:J163"/>
    <mergeCell ref="A164:E164"/>
    <mergeCell ref="F164:H164"/>
    <mergeCell ref="I164:J164"/>
    <mergeCell ref="B153:D153"/>
    <mergeCell ref="F153:G153"/>
    <mergeCell ref="F157:G157"/>
    <mergeCell ref="B158:D158"/>
    <mergeCell ref="B101:D101"/>
    <mergeCell ref="F101:G101"/>
    <mergeCell ref="F151:G151"/>
    <mergeCell ref="B152:D152"/>
    <mergeCell ref="F152:G152"/>
    <mergeCell ref="A154:D154"/>
    <mergeCell ref="B39:I39"/>
    <mergeCell ref="B91:I91"/>
    <mergeCell ref="B92:J92"/>
    <mergeCell ref="F93:G93"/>
    <mergeCell ref="B94:D94"/>
    <mergeCell ref="A95:D95"/>
    <mergeCell ref="E95:I95"/>
    <mergeCell ref="B96:J96"/>
    <mergeCell ref="F97:G97"/>
    <mergeCell ref="B66:I66"/>
    <mergeCell ref="B69:D69"/>
    <mergeCell ref="F69:G69"/>
    <mergeCell ref="A70:D70"/>
    <mergeCell ref="E70:I70"/>
    <mergeCell ref="B71:J71"/>
    <mergeCell ref="F72:G72"/>
    <mergeCell ref="B73:D73"/>
    <mergeCell ref="F73:G73"/>
    <mergeCell ref="I134:J134"/>
    <mergeCell ref="A135:E135"/>
    <mergeCell ref="F135:H135"/>
    <mergeCell ref="I135:J135"/>
    <mergeCell ref="B124:D124"/>
    <mergeCell ref="F124:G124"/>
    <mergeCell ref="A125:D125"/>
    <mergeCell ref="E125:I125"/>
    <mergeCell ref="B127:D127"/>
    <mergeCell ref="F127:G127"/>
    <mergeCell ref="B129:D129"/>
    <mergeCell ref="F129:G129"/>
    <mergeCell ref="A130:D130"/>
    <mergeCell ref="E130:I130"/>
    <mergeCell ref="I139:J139"/>
    <mergeCell ref="A140:E140"/>
    <mergeCell ref="F140:H140"/>
    <mergeCell ref="I140:J140"/>
    <mergeCell ref="A141:E141"/>
    <mergeCell ref="F141:H141"/>
    <mergeCell ref="B117:I117"/>
    <mergeCell ref="A136:E136"/>
    <mergeCell ref="F136:H136"/>
    <mergeCell ref="I136:J136"/>
    <mergeCell ref="A137:E137"/>
    <mergeCell ref="F137:H137"/>
    <mergeCell ref="I137:J137"/>
    <mergeCell ref="A138:E138"/>
    <mergeCell ref="F138:H138"/>
    <mergeCell ref="I138:J138"/>
    <mergeCell ref="A132:J132"/>
    <mergeCell ref="A133:E133"/>
    <mergeCell ref="F133:H133"/>
    <mergeCell ref="I133:J133"/>
    <mergeCell ref="A134:E134"/>
    <mergeCell ref="F134:H134"/>
    <mergeCell ref="B128:D128"/>
    <mergeCell ref="F128:G128"/>
    <mergeCell ref="A45:D45"/>
    <mergeCell ref="E45:I45"/>
    <mergeCell ref="B46:J46"/>
    <mergeCell ref="F47:G47"/>
    <mergeCell ref="B48:D48"/>
    <mergeCell ref="F48:G48"/>
    <mergeCell ref="A49:D49"/>
    <mergeCell ref="E49:I49"/>
    <mergeCell ref="B51:D51"/>
    <mergeCell ref="F51:G51"/>
    <mergeCell ref="B52:D52"/>
    <mergeCell ref="F52:G52"/>
    <mergeCell ref="A53:D53"/>
    <mergeCell ref="E53:I53"/>
    <mergeCell ref="A55:J55"/>
    <mergeCell ref="A56:E56"/>
    <mergeCell ref="F56:H56"/>
    <mergeCell ref="I56:J56"/>
    <mergeCell ref="A57:E57"/>
    <mergeCell ref="F57:H57"/>
    <mergeCell ref="I57:J57"/>
    <mergeCell ref="A58:E58"/>
    <mergeCell ref="F58:H58"/>
    <mergeCell ref="I58:J58"/>
    <mergeCell ref="A59:E59"/>
    <mergeCell ref="F59:H59"/>
    <mergeCell ref="I59:J59"/>
    <mergeCell ref="A63:E63"/>
    <mergeCell ref="F63:H63"/>
    <mergeCell ref="I63:J63"/>
    <mergeCell ref="B103:D103"/>
    <mergeCell ref="F103:G103"/>
    <mergeCell ref="A104:D104"/>
    <mergeCell ref="E104:I104"/>
    <mergeCell ref="A106:J106"/>
    <mergeCell ref="A64:E64"/>
    <mergeCell ref="F64:H64"/>
    <mergeCell ref="A60:E60"/>
    <mergeCell ref="F60:H60"/>
    <mergeCell ref="I60:J60"/>
    <mergeCell ref="A61:E61"/>
    <mergeCell ref="F61:H61"/>
    <mergeCell ref="I61:J61"/>
    <mergeCell ref="A62:E62"/>
    <mergeCell ref="F62:H62"/>
    <mergeCell ref="I62:J62"/>
    <mergeCell ref="B76:D76"/>
    <mergeCell ref="F76:G76"/>
    <mergeCell ref="B77:D77"/>
    <mergeCell ref="F77:G77"/>
    <mergeCell ref="B102:D102"/>
    <mergeCell ref="F102:G102"/>
    <mergeCell ref="A99:D99"/>
    <mergeCell ref="E99:I99"/>
  </mergeCells>
  <pageMargins left="0.511811024" right="0.511811024" top="0.78740157499999996" bottom="0.78740157499999996" header="0.31496062000000002" footer="0.31496062000000002"/>
  <pageSetup paperSize="9" scale="76" orientation="portrait" horizontalDpi="4294967293" verticalDpi="4294967293" r:id="rId1"/>
  <rowBreaks count="4" manualBreakCount="4">
    <brk id="38" max="9" man="1"/>
    <brk id="90" max="9" man="1"/>
    <brk id="142" max="9" man="1"/>
    <brk id="171" max="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263"/>
  <sheetViews>
    <sheetView view="pageBreakPreview" topLeftCell="A238" zoomScale="90" zoomScaleNormal="100" zoomScaleSheetLayoutView="90" workbookViewId="0">
      <selection activeCell="H13" sqref="H13"/>
    </sheetView>
  </sheetViews>
  <sheetFormatPr defaultRowHeight="12.75" x14ac:dyDescent="0.2"/>
  <cols>
    <col min="8" max="8" width="10.28515625" bestFit="1" customWidth="1"/>
    <col min="9" max="9" width="12.85546875" customWidth="1"/>
    <col min="10" max="10" width="10.28515625" bestFit="1" customWidth="1"/>
  </cols>
  <sheetData>
    <row r="1" spans="1:10" ht="20.25" x14ac:dyDescent="0.2">
      <c r="A1" s="499" t="str">
        <f>[1]Planilha!C1</f>
        <v xml:space="preserve">PREFEITURA MUNICIPAL DE VARGEM ALTA     </v>
      </c>
      <c r="B1" s="500"/>
      <c r="C1" s="500"/>
      <c r="D1" s="500"/>
      <c r="E1" s="500"/>
      <c r="F1" s="500"/>
      <c r="G1" s="500"/>
      <c r="H1" s="500"/>
      <c r="I1" s="500"/>
      <c r="J1" s="501"/>
    </row>
    <row r="2" spans="1:10" ht="15.75" x14ac:dyDescent="0.2">
      <c r="A2" s="502" t="s">
        <v>140</v>
      </c>
      <c r="B2" s="503"/>
      <c r="C2" s="503"/>
      <c r="D2" s="503"/>
      <c r="E2" s="503"/>
      <c r="F2" s="503"/>
      <c r="G2" s="503"/>
      <c r="H2" s="503"/>
      <c r="I2" s="503"/>
      <c r="J2" s="504"/>
    </row>
    <row r="3" spans="1:10" x14ac:dyDescent="0.2">
      <c r="A3" s="407"/>
      <c r="B3" s="510"/>
      <c r="C3" s="510"/>
      <c r="D3" s="510"/>
      <c r="E3" s="510"/>
      <c r="F3" s="510"/>
      <c r="G3" s="510"/>
      <c r="H3" s="510"/>
      <c r="I3" s="510"/>
      <c r="J3" s="510"/>
    </row>
    <row r="4" spans="1:10" ht="27" customHeight="1" x14ac:dyDescent="0.2">
      <c r="A4" s="121" t="s">
        <v>1</v>
      </c>
      <c r="B4" s="505" t="str">
        <f>PLANILHA!B3</f>
        <v xml:space="preserve">CONSTRUÇÃO DE CAMPO DE FUTEBOL SOCIETY COM GRAMA NATURAL, ALAMBRADO E ILUMINAÇÃO 29,00m x 44,00m   - CAMPO BOM DE BOLA </v>
      </c>
      <c r="C4" s="505"/>
      <c r="D4" s="505"/>
      <c r="E4" s="505"/>
      <c r="F4" s="505"/>
      <c r="G4" s="505"/>
      <c r="H4" s="505"/>
      <c r="I4" s="505"/>
      <c r="J4" s="506"/>
    </row>
    <row r="5" spans="1:10" x14ac:dyDescent="0.2">
      <c r="A5" s="122" t="s">
        <v>3</v>
      </c>
      <c r="B5" s="505" t="str">
        <f>[2]PLANILHA!B4</f>
        <v>VILA ESPERANÇA - VARGEM ALTA/ ES</v>
      </c>
      <c r="C5" s="505"/>
      <c r="D5" s="505"/>
      <c r="E5" s="505"/>
      <c r="F5" s="505"/>
      <c r="G5" s="505"/>
      <c r="H5" s="505"/>
      <c r="I5" s="505"/>
      <c r="J5" s="506"/>
    </row>
    <row r="6" spans="1:10" x14ac:dyDescent="0.2">
      <c r="B6" s="123"/>
      <c r="C6" s="123"/>
      <c r="D6" s="123"/>
      <c r="E6" s="123"/>
      <c r="F6" s="123"/>
      <c r="G6" s="123"/>
      <c r="H6" s="123"/>
      <c r="I6" s="123"/>
      <c r="J6" s="123"/>
    </row>
    <row r="7" spans="1:10" x14ac:dyDescent="0.2">
      <c r="A7" s="507" t="s">
        <v>327</v>
      </c>
      <c r="B7" s="508"/>
      <c r="C7" s="508"/>
      <c r="D7" s="508"/>
      <c r="E7" s="508"/>
      <c r="F7" s="508"/>
      <c r="G7" s="508"/>
      <c r="H7" s="508"/>
      <c r="I7" s="508"/>
      <c r="J7" s="509"/>
    </row>
    <row r="8" spans="1:10" x14ac:dyDescent="0.2">
      <c r="A8" s="330"/>
      <c r="B8" s="331"/>
      <c r="C8" s="331"/>
      <c r="D8" s="331"/>
      <c r="E8" s="331"/>
      <c r="F8" s="331"/>
      <c r="G8" s="331"/>
      <c r="H8" s="331"/>
      <c r="I8" s="331"/>
      <c r="J8" s="332"/>
    </row>
    <row r="9" spans="1:10" ht="12.75" customHeight="1" x14ac:dyDescent="0.2">
      <c r="A9" s="341" t="s">
        <v>199</v>
      </c>
      <c r="B9" s="588" t="str">
        <f>[4]PLANILHA!C7</f>
        <v>INSTALAÇÃO DO CANTEIRO DE OBRAS</v>
      </c>
      <c r="C9" s="588"/>
      <c r="D9" s="588"/>
      <c r="E9" s="588"/>
      <c r="F9" s="588"/>
      <c r="G9" s="588"/>
      <c r="H9" s="588"/>
      <c r="I9" s="588"/>
      <c r="J9" s="342" t="s">
        <v>142</v>
      </c>
    </row>
    <row r="10" spans="1:10" ht="23.25" customHeight="1" x14ac:dyDescent="0.2">
      <c r="A10" s="343" t="s">
        <v>351</v>
      </c>
      <c r="B10" s="589" t="str">
        <f>[4]PLANILHA!C10</f>
        <v>Rede de luz, incl. padrão entr. energia trifás. cabo ligação até barracões, quadro distrib., disj. E chave de força, cons. 20m entre padrão entr.e QDG.</v>
      </c>
      <c r="C10" s="590"/>
      <c r="D10" s="590"/>
      <c r="E10" s="590"/>
      <c r="F10" s="590"/>
      <c r="G10" s="590"/>
      <c r="H10" s="590"/>
      <c r="I10" s="591"/>
      <c r="J10" s="344" t="s">
        <v>352</v>
      </c>
    </row>
    <row r="11" spans="1:10" x14ac:dyDescent="0.2">
      <c r="A11" s="355"/>
      <c r="B11" s="592"/>
      <c r="C11" s="592"/>
      <c r="D11" s="592"/>
      <c r="E11" s="592"/>
      <c r="F11" s="592"/>
      <c r="G11" s="592"/>
      <c r="H11" s="592"/>
      <c r="I11" s="592"/>
      <c r="J11" s="592"/>
    </row>
    <row r="12" spans="1:10" x14ac:dyDescent="0.2">
      <c r="A12" s="356" t="s">
        <v>7</v>
      </c>
      <c r="B12" s="356" t="s">
        <v>145</v>
      </c>
      <c r="C12" s="357"/>
      <c r="D12" s="358"/>
      <c r="E12" s="343" t="s">
        <v>146</v>
      </c>
      <c r="F12" s="565" t="s">
        <v>147</v>
      </c>
      <c r="G12" s="593"/>
      <c r="H12" s="343" t="s">
        <v>148</v>
      </c>
      <c r="I12" s="343" t="s">
        <v>149</v>
      </c>
      <c r="J12" s="359"/>
    </row>
    <row r="13" spans="1:10" ht="22.5" x14ac:dyDescent="0.2">
      <c r="A13" s="345" t="s">
        <v>353</v>
      </c>
      <c r="B13" s="589" t="s">
        <v>346</v>
      </c>
      <c r="C13" s="590"/>
      <c r="D13" s="591"/>
      <c r="E13" s="343" t="s">
        <v>201</v>
      </c>
      <c r="F13" s="532">
        <v>2.9030999999999998</v>
      </c>
      <c r="G13" s="533"/>
      <c r="H13" s="360">
        <v>7.43</v>
      </c>
      <c r="I13" s="361">
        <f>H13*F13</f>
        <v>21.570032999999999</v>
      </c>
      <c r="J13" s="362"/>
    </row>
    <row r="14" spans="1:10" ht="22.5" x14ac:dyDescent="0.2">
      <c r="A14" s="345" t="s">
        <v>382</v>
      </c>
      <c r="B14" s="589" t="s">
        <v>383</v>
      </c>
      <c r="C14" s="590"/>
      <c r="D14" s="591"/>
      <c r="E14" s="342" t="s">
        <v>201</v>
      </c>
      <c r="F14" s="594">
        <v>1.0500000000000001E-2</v>
      </c>
      <c r="G14" s="595"/>
      <c r="H14" s="360">
        <v>7.43</v>
      </c>
      <c r="I14" s="361">
        <f>H14*F14</f>
        <v>7.8015000000000001E-2</v>
      </c>
      <c r="J14" s="362"/>
    </row>
    <row r="15" spans="1:10" ht="22.5" x14ac:dyDescent="0.2">
      <c r="A15" s="345" t="s">
        <v>354</v>
      </c>
      <c r="B15" s="589" t="s">
        <v>384</v>
      </c>
      <c r="C15" s="590"/>
      <c r="D15" s="591"/>
      <c r="E15" s="342" t="s">
        <v>201</v>
      </c>
      <c r="F15" s="532">
        <v>3.2511000000000001</v>
      </c>
      <c r="G15" s="533"/>
      <c r="H15" s="363">
        <v>5.46</v>
      </c>
      <c r="I15" s="361">
        <f>H15*F15</f>
        <v>17.751006</v>
      </c>
      <c r="J15" s="362"/>
    </row>
    <row r="16" spans="1:10" x14ac:dyDescent="0.2">
      <c r="A16" s="561" t="s">
        <v>156</v>
      </c>
      <c r="B16" s="562"/>
      <c r="C16" s="562"/>
      <c r="D16" s="563"/>
      <c r="E16" s="565"/>
      <c r="F16" s="592"/>
      <c r="G16" s="592"/>
      <c r="H16" s="592"/>
      <c r="I16" s="592"/>
      <c r="J16" s="364">
        <f>ROUND(I13+I14+I15,2)</f>
        <v>39.4</v>
      </c>
    </row>
    <row r="17" spans="1:10" x14ac:dyDescent="0.2">
      <c r="A17" s="355"/>
      <c r="B17" s="596"/>
      <c r="C17" s="596"/>
      <c r="D17" s="596"/>
      <c r="E17" s="596"/>
      <c r="F17" s="596"/>
      <c r="G17" s="596"/>
      <c r="H17" s="596"/>
      <c r="I17" s="596"/>
      <c r="J17" s="596"/>
    </row>
    <row r="18" spans="1:10" x14ac:dyDescent="0.2">
      <c r="A18" s="356" t="s">
        <v>7</v>
      </c>
      <c r="B18" s="356" t="s">
        <v>204</v>
      </c>
      <c r="C18" s="357"/>
      <c r="D18" s="358"/>
      <c r="E18" s="343" t="s">
        <v>146</v>
      </c>
      <c r="F18" s="564" t="s">
        <v>147</v>
      </c>
      <c r="G18" s="564"/>
      <c r="H18" s="343" t="s">
        <v>148</v>
      </c>
      <c r="I18" s="343" t="s">
        <v>149</v>
      </c>
      <c r="J18" s="359"/>
    </row>
    <row r="19" spans="1:10" ht="22.5" customHeight="1" x14ac:dyDescent="0.2">
      <c r="A19" s="365" t="s">
        <v>385</v>
      </c>
      <c r="B19" s="597" t="s">
        <v>355</v>
      </c>
      <c r="C19" s="598"/>
      <c r="D19" s="599"/>
      <c r="E19" s="342" t="s">
        <v>224</v>
      </c>
      <c r="F19" s="532">
        <v>3.5279999999999999E-3</v>
      </c>
      <c r="G19" s="533"/>
      <c r="H19" s="360">
        <v>89.67</v>
      </c>
      <c r="I19" s="361">
        <f t="shared" ref="I19:I39" si="0">H19*F19</f>
        <v>0.31635575999999999</v>
      </c>
      <c r="J19" s="359"/>
    </row>
    <row r="20" spans="1:10" ht="22.5" customHeight="1" x14ac:dyDescent="0.2">
      <c r="A20" s="365" t="s">
        <v>386</v>
      </c>
      <c r="B20" s="597" t="s">
        <v>337</v>
      </c>
      <c r="C20" s="598"/>
      <c r="D20" s="599"/>
      <c r="E20" s="342" t="s">
        <v>212</v>
      </c>
      <c r="F20" s="532">
        <v>1.8374999999999999</v>
      </c>
      <c r="G20" s="533"/>
      <c r="H20" s="360">
        <v>0.45</v>
      </c>
      <c r="I20" s="361">
        <f t="shared" si="0"/>
        <v>0.82687500000000003</v>
      </c>
      <c r="J20" s="359"/>
    </row>
    <row r="21" spans="1:10" ht="22.5" x14ac:dyDescent="0.2">
      <c r="A21" s="365" t="s">
        <v>387</v>
      </c>
      <c r="B21" s="597" t="s">
        <v>356</v>
      </c>
      <c r="C21" s="598"/>
      <c r="D21" s="599"/>
      <c r="E21" s="342" t="s">
        <v>224</v>
      </c>
      <c r="F21" s="532">
        <v>2E-3</v>
      </c>
      <c r="G21" s="533"/>
      <c r="H21" s="360">
        <v>95.3</v>
      </c>
      <c r="I21" s="361">
        <f t="shared" si="0"/>
        <v>0.19059999999999999</v>
      </c>
      <c r="J21" s="359"/>
    </row>
    <row r="22" spans="1:10" ht="22.5" x14ac:dyDescent="0.2">
      <c r="A22" s="365" t="s">
        <v>388</v>
      </c>
      <c r="B22" s="597" t="s">
        <v>357</v>
      </c>
      <c r="C22" s="598"/>
      <c r="D22" s="599"/>
      <c r="E22" s="342" t="s">
        <v>224</v>
      </c>
      <c r="F22" s="532">
        <v>2E-3</v>
      </c>
      <c r="G22" s="533"/>
      <c r="H22" s="360">
        <v>95.3</v>
      </c>
      <c r="I22" s="361">
        <f t="shared" si="0"/>
        <v>0.19059999999999999</v>
      </c>
      <c r="J22" s="359"/>
    </row>
    <row r="23" spans="1:10" ht="22.5" customHeight="1" x14ac:dyDescent="0.2">
      <c r="A23" s="365" t="s">
        <v>389</v>
      </c>
      <c r="B23" s="597" t="s">
        <v>358</v>
      </c>
      <c r="C23" s="598"/>
      <c r="D23" s="599"/>
      <c r="E23" s="342" t="s">
        <v>207</v>
      </c>
      <c r="F23" s="532">
        <v>0.06</v>
      </c>
      <c r="G23" s="533"/>
      <c r="H23" s="360">
        <v>33.57</v>
      </c>
      <c r="I23" s="361">
        <f t="shared" si="0"/>
        <v>2.0141999999999998</v>
      </c>
      <c r="J23" s="359"/>
    </row>
    <row r="24" spans="1:10" ht="22.5" customHeight="1" x14ac:dyDescent="0.2">
      <c r="A24" s="365" t="s">
        <v>390</v>
      </c>
      <c r="B24" s="597" t="s">
        <v>359</v>
      </c>
      <c r="C24" s="598"/>
      <c r="D24" s="599"/>
      <c r="E24" s="342" t="s">
        <v>360</v>
      </c>
      <c r="F24" s="532">
        <v>0.05</v>
      </c>
      <c r="G24" s="533"/>
      <c r="H24" s="360">
        <v>2130.87</v>
      </c>
      <c r="I24" s="361">
        <f t="shared" si="0"/>
        <v>106.54349999999999</v>
      </c>
      <c r="J24" s="359"/>
    </row>
    <row r="25" spans="1:10" ht="22.5" customHeight="1" x14ac:dyDescent="0.2">
      <c r="A25" s="365" t="s">
        <v>391</v>
      </c>
      <c r="B25" s="597" t="s">
        <v>361</v>
      </c>
      <c r="C25" s="598"/>
      <c r="D25" s="599"/>
      <c r="E25" s="342" t="s">
        <v>360</v>
      </c>
      <c r="F25" s="532">
        <v>0.05</v>
      </c>
      <c r="G25" s="533"/>
      <c r="H25" s="360">
        <v>760.4</v>
      </c>
      <c r="I25" s="361">
        <f t="shared" si="0"/>
        <v>38.020000000000003</v>
      </c>
      <c r="J25" s="359"/>
    </row>
    <row r="26" spans="1:10" ht="22.5" customHeight="1" x14ac:dyDescent="0.2">
      <c r="A26" s="365" t="s">
        <v>392</v>
      </c>
      <c r="B26" s="597" t="s">
        <v>362</v>
      </c>
      <c r="C26" s="598"/>
      <c r="D26" s="599"/>
      <c r="E26" s="342" t="s">
        <v>34</v>
      </c>
      <c r="F26" s="532">
        <v>3.2742</v>
      </c>
      <c r="G26" s="533"/>
      <c r="H26" s="360">
        <v>4.58</v>
      </c>
      <c r="I26" s="361">
        <f t="shared" si="0"/>
        <v>14.995836000000001</v>
      </c>
      <c r="J26" s="359"/>
    </row>
    <row r="27" spans="1:10" ht="22.5" customHeight="1" x14ac:dyDescent="0.2">
      <c r="A27" s="365" t="s">
        <v>393</v>
      </c>
      <c r="B27" s="597" t="s">
        <v>363</v>
      </c>
      <c r="C27" s="598"/>
      <c r="D27" s="599"/>
      <c r="E27" s="342" t="s">
        <v>34</v>
      </c>
      <c r="F27" s="532">
        <v>1.0863</v>
      </c>
      <c r="G27" s="533"/>
      <c r="H27" s="360">
        <v>19.78</v>
      </c>
      <c r="I27" s="361">
        <f t="shared" si="0"/>
        <v>21.487014000000002</v>
      </c>
      <c r="J27" s="359"/>
    </row>
    <row r="28" spans="1:10" ht="22.5" customHeight="1" x14ac:dyDescent="0.2">
      <c r="A28" s="365" t="s">
        <v>394</v>
      </c>
      <c r="B28" s="597" t="s">
        <v>364</v>
      </c>
      <c r="C28" s="598"/>
      <c r="D28" s="599"/>
      <c r="E28" s="342" t="s">
        <v>34</v>
      </c>
      <c r="F28" s="532">
        <v>1.1424000000000001</v>
      </c>
      <c r="G28" s="533"/>
      <c r="H28" s="360">
        <v>19.829999999999998</v>
      </c>
      <c r="I28" s="361">
        <f t="shared" si="0"/>
        <v>22.653791999999999</v>
      </c>
      <c r="J28" s="359"/>
    </row>
    <row r="29" spans="1:10" ht="22.5" customHeight="1" x14ac:dyDescent="0.2">
      <c r="A29" s="365" t="s">
        <v>395</v>
      </c>
      <c r="B29" s="597" t="s">
        <v>365</v>
      </c>
      <c r="C29" s="598"/>
      <c r="D29" s="599"/>
      <c r="E29" s="342" t="s">
        <v>34</v>
      </c>
      <c r="F29" s="532">
        <v>3.2742</v>
      </c>
      <c r="G29" s="533"/>
      <c r="H29" s="360">
        <v>22.74</v>
      </c>
      <c r="I29" s="361">
        <f t="shared" si="0"/>
        <v>74.455307999999988</v>
      </c>
      <c r="J29" s="359"/>
    </row>
    <row r="30" spans="1:10" ht="22.5" customHeight="1" x14ac:dyDescent="0.2">
      <c r="A30" s="365" t="s">
        <v>396</v>
      </c>
      <c r="B30" s="597" t="s">
        <v>366</v>
      </c>
      <c r="C30" s="598"/>
      <c r="D30" s="599"/>
      <c r="E30" s="342" t="s">
        <v>34</v>
      </c>
      <c r="F30" s="532">
        <v>1.0863</v>
      </c>
      <c r="G30" s="533"/>
      <c r="H30" s="360">
        <v>83.95</v>
      </c>
      <c r="I30" s="361">
        <f t="shared" si="0"/>
        <v>91.194885000000014</v>
      </c>
      <c r="J30" s="359"/>
    </row>
    <row r="31" spans="1:10" ht="22.5" customHeight="1" x14ac:dyDescent="0.2">
      <c r="A31" s="365" t="s">
        <v>397</v>
      </c>
      <c r="B31" s="597" t="s">
        <v>367</v>
      </c>
      <c r="C31" s="598"/>
      <c r="D31" s="599"/>
      <c r="E31" s="342" t="s">
        <v>360</v>
      </c>
      <c r="F31" s="532">
        <v>0.1</v>
      </c>
      <c r="G31" s="533"/>
      <c r="H31" s="360">
        <v>283.67</v>
      </c>
      <c r="I31" s="361">
        <f t="shared" si="0"/>
        <v>28.367000000000004</v>
      </c>
      <c r="J31" s="359"/>
    </row>
    <row r="32" spans="1:10" ht="22.5" customHeight="1" x14ac:dyDescent="0.2">
      <c r="A32" s="365" t="s">
        <v>398</v>
      </c>
      <c r="B32" s="597" t="s">
        <v>368</v>
      </c>
      <c r="C32" s="598"/>
      <c r="D32" s="599"/>
      <c r="E32" s="342" t="s">
        <v>360</v>
      </c>
      <c r="F32" s="532">
        <v>0.05</v>
      </c>
      <c r="G32" s="533"/>
      <c r="H32" s="360">
        <v>30.88</v>
      </c>
      <c r="I32" s="361">
        <f t="shared" si="0"/>
        <v>1.544</v>
      </c>
      <c r="J32" s="359"/>
    </row>
    <row r="33" spans="1:10" ht="22.5" customHeight="1" x14ac:dyDescent="0.2">
      <c r="A33" s="365" t="s">
        <v>399</v>
      </c>
      <c r="B33" s="597" t="s">
        <v>369</v>
      </c>
      <c r="C33" s="598"/>
      <c r="D33" s="599"/>
      <c r="E33" s="342" t="s">
        <v>360</v>
      </c>
      <c r="F33" s="532">
        <v>0.45</v>
      </c>
      <c r="G33" s="533"/>
      <c r="H33" s="360">
        <v>30.88</v>
      </c>
      <c r="I33" s="361">
        <f t="shared" si="0"/>
        <v>13.895999999999999</v>
      </c>
      <c r="J33" s="359"/>
    </row>
    <row r="34" spans="1:10" ht="22.5" customHeight="1" x14ac:dyDescent="0.2">
      <c r="A34" s="365" t="s">
        <v>400</v>
      </c>
      <c r="B34" s="597" t="s">
        <v>370</v>
      </c>
      <c r="C34" s="598"/>
      <c r="D34" s="599"/>
      <c r="E34" s="342" t="s">
        <v>360</v>
      </c>
      <c r="F34" s="532">
        <v>0.15</v>
      </c>
      <c r="G34" s="533"/>
      <c r="H34" s="360">
        <v>127.27</v>
      </c>
      <c r="I34" s="361">
        <f t="shared" si="0"/>
        <v>19.090499999999999</v>
      </c>
      <c r="J34" s="359"/>
    </row>
    <row r="35" spans="1:10" ht="22.5" customHeight="1" x14ac:dyDescent="0.2">
      <c r="A35" s="365" t="s">
        <v>401</v>
      </c>
      <c r="B35" s="597" t="s">
        <v>371</v>
      </c>
      <c r="C35" s="598"/>
      <c r="D35" s="599"/>
      <c r="E35" s="342" t="s">
        <v>360</v>
      </c>
      <c r="F35" s="532">
        <v>0.2</v>
      </c>
      <c r="G35" s="533"/>
      <c r="H35" s="360">
        <v>127.27</v>
      </c>
      <c r="I35" s="361">
        <f t="shared" si="0"/>
        <v>25.454000000000001</v>
      </c>
      <c r="J35" s="359"/>
    </row>
    <row r="36" spans="1:10" ht="22.5" customHeight="1" x14ac:dyDescent="0.2">
      <c r="A36" s="365" t="s">
        <v>402</v>
      </c>
      <c r="B36" s="597" t="s">
        <v>372</v>
      </c>
      <c r="C36" s="598"/>
      <c r="D36" s="599"/>
      <c r="E36" s="342" t="s">
        <v>360</v>
      </c>
      <c r="F36" s="532">
        <v>0.15</v>
      </c>
      <c r="G36" s="533"/>
      <c r="H36" s="360">
        <v>128.01</v>
      </c>
      <c r="I36" s="361">
        <f t="shared" si="0"/>
        <v>19.201499999999999</v>
      </c>
      <c r="J36" s="359"/>
    </row>
    <row r="37" spans="1:10" ht="22.5" customHeight="1" x14ac:dyDescent="0.2">
      <c r="A37" s="365" t="s">
        <v>403</v>
      </c>
      <c r="B37" s="597" t="s">
        <v>373</v>
      </c>
      <c r="C37" s="598"/>
      <c r="D37" s="599"/>
      <c r="E37" s="342" t="s">
        <v>360</v>
      </c>
      <c r="F37" s="532">
        <v>0.1</v>
      </c>
      <c r="G37" s="533"/>
      <c r="H37" s="360">
        <v>31.46</v>
      </c>
      <c r="I37" s="361">
        <f t="shared" si="0"/>
        <v>3.1460000000000004</v>
      </c>
      <c r="J37" s="359"/>
    </row>
    <row r="38" spans="1:10" ht="22.5" customHeight="1" x14ac:dyDescent="0.2">
      <c r="A38" s="365" t="s">
        <v>404</v>
      </c>
      <c r="B38" s="597" t="s">
        <v>374</v>
      </c>
      <c r="C38" s="598"/>
      <c r="D38" s="599"/>
      <c r="E38" s="342" t="s">
        <v>360</v>
      </c>
      <c r="F38" s="532">
        <v>0.2</v>
      </c>
      <c r="G38" s="533"/>
      <c r="H38" s="360">
        <v>31.71</v>
      </c>
      <c r="I38" s="361">
        <f t="shared" si="0"/>
        <v>6.3420000000000005</v>
      </c>
      <c r="J38" s="359"/>
    </row>
    <row r="39" spans="1:10" ht="22.5" customHeight="1" x14ac:dyDescent="0.2">
      <c r="A39" s="365" t="s">
        <v>405</v>
      </c>
      <c r="B39" s="597" t="s">
        <v>375</v>
      </c>
      <c r="C39" s="598"/>
      <c r="D39" s="599"/>
      <c r="E39" s="342" t="s">
        <v>360</v>
      </c>
      <c r="F39" s="532">
        <v>0.1</v>
      </c>
      <c r="G39" s="533"/>
      <c r="H39" s="360">
        <v>31.71</v>
      </c>
      <c r="I39" s="361">
        <f t="shared" si="0"/>
        <v>3.1710000000000003</v>
      </c>
      <c r="J39" s="359"/>
    </row>
    <row r="40" spans="1:10" ht="22.5" customHeight="1" x14ac:dyDescent="0.2">
      <c r="A40" s="365" t="s">
        <v>406</v>
      </c>
      <c r="B40" s="597" t="s">
        <v>376</v>
      </c>
      <c r="C40" s="598"/>
      <c r="D40" s="599"/>
      <c r="E40" s="342" t="s">
        <v>360</v>
      </c>
      <c r="F40" s="532">
        <v>0.2</v>
      </c>
      <c r="G40" s="533"/>
      <c r="H40" s="360">
        <v>18.45</v>
      </c>
      <c r="I40" s="361">
        <f>H40*F40</f>
        <v>3.69</v>
      </c>
      <c r="J40" s="359"/>
    </row>
    <row r="41" spans="1:10" ht="22.5" customHeight="1" x14ac:dyDescent="0.2">
      <c r="A41" s="365" t="s">
        <v>407</v>
      </c>
      <c r="B41" s="597" t="s">
        <v>377</v>
      </c>
      <c r="C41" s="598"/>
      <c r="D41" s="599"/>
      <c r="E41" s="342" t="s">
        <v>360</v>
      </c>
      <c r="F41" s="532">
        <v>0.2</v>
      </c>
      <c r="G41" s="533"/>
      <c r="H41" s="360">
        <v>5.88</v>
      </c>
      <c r="I41" s="361">
        <f>H41*F41</f>
        <v>1.1759999999999999</v>
      </c>
      <c r="J41" s="359"/>
    </row>
    <row r="42" spans="1:10" ht="22.5" customHeight="1" x14ac:dyDescent="0.2">
      <c r="A42" s="365" t="s">
        <v>408</v>
      </c>
      <c r="B42" s="597" t="s">
        <v>267</v>
      </c>
      <c r="C42" s="598"/>
      <c r="D42" s="599"/>
      <c r="E42" s="342" t="s">
        <v>360</v>
      </c>
      <c r="F42" s="532">
        <v>0.05</v>
      </c>
      <c r="G42" s="533"/>
      <c r="H42" s="360">
        <v>60.39</v>
      </c>
      <c r="I42" s="361">
        <f>H42*F42</f>
        <v>3.0195000000000003</v>
      </c>
      <c r="J42" s="359"/>
    </row>
    <row r="43" spans="1:10" ht="22.5" customHeight="1" x14ac:dyDescent="0.2">
      <c r="A43" s="561" t="s">
        <v>215</v>
      </c>
      <c r="B43" s="562"/>
      <c r="C43" s="562"/>
      <c r="D43" s="563"/>
      <c r="E43" s="565"/>
      <c r="F43" s="592"/>
      <c r="G43" s="592"/>
      <c r="H43" s="592"/>
      <c r="I43" s="592"/>
      <c r="J43" s="364">
        <f>ROUND(SUM(I19:I42),2)</f>
        <v>500.99</v>
      </c>
    </row>
    <row r="44" spans="1:10" ht="22.5" customHeight="1" x14ac:dyDescent="0.2">
      <c r="A44" s="355"/>
      <c r="B44" s="366"/>
      <c r="C44" s="366"/>
      <c r="D44" s="366"/>
      <c r="E44" s="366"/>
      <c r="F44" s="366"/>
      <c r="G44" s="366"/>
      <c r="H44" s="366"/>
      <c r="I44" s="366"/>
      <c r="J44" s="366"/>
    </row>
    <row r="45" spans="1:10" ht="22.5" customHeight="1" x14ac:dyDescent="0.2">
      <c r="A45" s="356" t="s">
        <v>7</v>
      </c>
      <c r="B45" s="600" t="s">
        <v>378</v>
      </c>
      <c r="C45" s="601"/>
      <c r="D45" s="602"/>
      <c r="E45" s="343" t="s">
        <v>146</v>
      </c>
      <c r="F45" s="564" t="s">
        <v>147</v>
      </c>
      <c r="G45" s="564"/>
      <c r="H45" s="343" t="s">
        <v>148</v>
      </c>
      <c r="I45" s="343" t="s">
        <v>149</v>
      </c>
      <c r="J45" s="359"/>
    </row>
    <row r="46" spans="1:10" ht="22.5" customHeight="1" x14ac:dyDescent="0.2">
      <c r="A46" s="367" t="s">
        <v>271</v>
      </c>
      <c r="B46" s="566" t="s">
        <v>379</v>
      </c>
      <c r="C46" s="567"/>
      <c r="D46" s="568"/>
      <c r="E46" s="343" t="s">
        <v>201</v>
      </c>
      <c r="F46" s="603">
        <v>3.7490000000000002E-3</v>
      </c>
      <c r="G46" s="604"/>
      <c r="H46" s="343">
        <v>31.31</v>
      </c>
      <c r="I46" s="361">
        <f>H46*F46</f>
        <v>0.11738119</v>
      </c>
      <c r="J46" s="359"/>
    </row>
    <row r="47" spans="1:10" ht="22.5" customHeight="1" x14ac:dyDescent="0.2">
      <c r="A47" s="367" t="s">
        <v>380</v>
      </c>
      <c r="B47" s="589" t="s">
        <v>381</v>
      </c>
      <c r="C47" s="590"/>
      <c r="D47" s="591"/>
      <c r="E47" s="343" t="s">
        <v>201</v>
      </c>
      <c r="F47" s="532">
        <v>0.05</v>
      </c>
      <c r="G47" s="533"/>
      <c r="H47" s="360">
        <v>155.26</v>
      </c>
      <c r="I47" s="361">
        <f>H47*F47</f>
        <v>7.7629999999999999</v>
      </c>
      <c r="J47" s="362"/>
    </row>
    <row r="48" spans="1:10" ht="22.5" customHeight="1" x14ac:dyDescent="0.2">
      <c r="A48" s="561" t="s">
        <v>217</v>
      </c>
      <c r="B48" s="562"/>
      <c r="C48" s="562"/>
      <c r="D48" s="563"/>
      <c r="E48" s="565"/>
      <c r="F48" s="592"/>
      <c r="G48" s="592"/>
      <c r="H48" s="592"/>
      <c r="I48" s="592"/>
      <c r="J48" s="364">
        <f>SUM(I46:I47)</f>
        <v>7.8803811899999996</v>
      </c>
    </row>
    <row r="49" spans="1:10" ht="22.5" customHeight="1" x14ac:dyDescent="0.2">
      <c r="A49" s="368"/>
      <c r="B49" s="369"/>
      <c r="C49" s="369"/>
      <c r="D49" s="369"/>
      <c r="E49" s="370"/>
      <c r="F49" s="370"/>
      <c r="G49" s="370"/>
      <c r="H49" s="370"/>
      <c r="I49" s="370"/>
      <c r="J49" s="371"/>
    </row>
    <row r="50" spans="1:10" ht="22.5" customHeight="1" x14ac:dyDescent="0.2">
      <c r="A50" s="600" t="s">
        <v>157</v>
      </c>
      <c r="B50" s="601"/>
      <c r="C50" s="601"/>
      <c r="D50" s="601"/>
      <c r="E50" s="601"/>
      <c r="F50" s="601"/>
      <c r="G50" s="601"/>
      <c r="H50" s="601"/>
      <c r="I50" s="601"/>
      <c r="J50" s="602"/>
    </row>
    <row r="51" spans="1:10" ht="22.5" customHeight="1" x14ac:dyDescent="0.2">
      <c r="A51" s="600" t="s">
        <v>158</v>
      </c>
      <c r="B51" s="601"/>
      <c r="C51" s="601"/>
      <c r="D51" s="601"/>
      <c r="E51" s="602"/>
      <c r="F51" s="605" t="s">
        <v>159</v>
      </c>
      <c r="G51" s="605"/>
      <c r="H51" s="605"/>
      <c r="I51" s="605" t="s">
        <v>160</v>
      </c>
      <c r="J51" s="605"/>
    </row>
    <row r="52" spans="1:10" ht="12.75" customHeight="1" x14ac:dyDescent="0.2">
      <c r="A52" s="566" t="s">
        <v>161</v>
      </c>
      <c r="B52" s="567"/>
      <c r="C52" s="567"/>
      <c r="D52" s="567"/>
      <c r="E52" s="568"/>
      <c r="F52" s="573"/>
      <c r="G52" s="564"/>
      <c r="H52" s="564"/>
      <c r="I52" s="542">
        <f>J16</f>
        <v>39.4</v>
      </c>
      <c r="J52" s="542"/>
    </row>
    <row r="53" spans="1:10" ht="12.75" customHeight="1" x14ac:dyDescent="0.2">
      <c r="A53" s="566" t="s">
        <v>443</v>
      </c>
      <c r="B53" s="567"/>
      <c r="C53" s="567"/>
      <c r="D53" s="567"/>
      <c r="E53" s="568"/>
      <c r="F53" s="574">
        <v>1.2833000000000001</v>
      </c>
      <c r="G53" s="574"/>
      <c r="H53" s="574"/>
      <c r="I53" s="542">
        <f>I52*F53</f>
        <v>50.562020000000004</v>
      </c>
      <c r="J53" s="542"/>
    </row>
    <row r="54" spans="1:10" ht="13.5" customHeight="1" x14ac:dyDescent="0.2">
      <c r="A54" s="566" t="s">
        <v>162</v>
      </c>
      <c r="B54" s="567"/>
      <c r="C54" s="567"/>
      <c r="D54" s="567"/>
      <c r="E54" s="568"/>
      <c r="F54" s="573"/>
      <c r="G54" s="564"/>
      <c r="H54" s="564"/>
      <c r="I54" s="542">
        <f>J43</f>
        <v>500.99</v>
      </c>
      <c r="J54" s="542"/>
    </row>
    <row r="55" spans="1:10" ht="15.75" customHeight="1" x14ac:dyDescent="0.2">
      <c r="A55" s="566" t="s">
        <v>163</v>
      </c>
      <c r="B55" s="567"/>
      <c r="C55" s="567"/>
      <c r="D55" s="567"/>
      <c r="E55" s="568"/>
      <c r="F55" s="573"/>
      <c r="G55" s="564"/>
      <c r="H55" s="564"/>
      <c r="I55" s="542">
        <f>J48</f>
        <v>7.8803811899999996</v>
      </c>
      <c r="J55" s="542"/>
    </row>
    <row r="56" spans="1:10" ht="12.75" customHeight="1" x14ac:dyDescent="0.2">
      <c r="A56" s="566" t="s">
        <v>219</v>
      </c>
      <c r="B56" s="567"/>
      <c r="C56" s="567"/>
      <c r="D56" s="567"/>
      <c r="E56" s="568"/>
      <c r="F56" s="569"/>
      <c r="G56" s="569"/>
      <c r="H56" s="569"/>
      <c r="I56" s="542">
        <f>(I52+I54+I55+I53)*F56</f>
        <v>0</v>
      </c>
      <c r="J56" s="542"/>
    </row>
    <row r="57" spans="1:10" ht="13.5" customHeight="1" x14ac:dyDescent="0.2">
      <c r="A57" s="570" t="s">
        <v>20</v>
      </c>
      <c r="B57" s="571"/>
      <c r="C57" s="571"/>
      <c r="D57" s="571"/>
      <c r="E57" s="572"/>
      <c r="F57" s="564"/>
      <c r="G57" s="564"/>
      <c r="H57" s="564"/>
      <c r="I57" s="546">
        <f>I52+I54+I55+I56+I53</f>
        <v>598.83240118999993</v>
      </c>
      <c r="J57" s="546"/>
    </row>
    <row r="58" spans="1:10" ht="22.5" customHeight="1" x14ac:dyDescent="0.2">
      <c r="A58" s="558"/>
      <c r="B58" s="559"/>
      <c r="C58" s="559"/>
      <c r="D58" s="559"/>
      <c r="E58" s="560"/>
      <c r="F58" s="537"/>
      <c r="G58" s="538"/>
      <c r="H58" s="539"/>
      <c r="I58" s="540"/>
      <c r="J58" s="541"/>
    </row>
    <row r="59" spans="1:10" ht="12.75" customHeight="1" x14ac:dyDescent="0.2">
      <c r="A59" s="561" t="s">
        <v>98</v>
      </c>
      <c r="B59" s="562"/>
      <c r="C59" s="562"/>
      <c r="D59" s="562"/>
      <c r="E59" s="563"/>
      <c r="F59" s="564"/>
      <c r="G59" s="564"/>
      <c r="H59" s="565"/>
      <c r="I59" s="372"/>
      <c r="J59" s="371">
        <f>I57</f>
        <v>598.83240118999993</v>
      </c>
    </row>
    <row r="60" spans="1:10" x14ac:dyDescent="0.2">
      <c r="A60" s="511"/>
      <c r="B60" s="512"/>
      <c r="C60" s="512"/>
      <c r="D60" s="512"/>
      <c r="E60" s="512"/>
      <c r="F60" s="512"/>
      <c r="G60" s="512"/>
      <c r="H60" s="512"/>
      <c r="I60" s="512"/>
      <c r="J60" s="513"/>
    </row>
    <row r="61" spans="1:10" x14ac:dyDescent="0.2">
      <c r="A61" s="380"/>
      <c r="B61" s="381"/>
      <c r="C61" s="381"/>
      <c r="D61" s="381"/>
      <c r="E61" s="381"/>
      <c r="F61" s="382"/>
      <c r="G61" s="382"/>
      <c r="H61" s="382"/>
      <c r="I61" s="384"/>
      <c r="J61" s="386"/>
    </row>
    <row r="62" spans="1:10" x14ac:dyDescent="0.2">
      <c r="A62" s="124" t="s">
        <v>332</v>
      </c>
      <c r="B62" s="487" t="str">
        <f>PLANILHA!C57</f>
        <v>INTALAÇÕES SPDA</v>
      </c>
      <c r="C62" s="487"/>
      <c r="D62" s="487"/>
      <c r="E62" s="487"/>
      <c r="F62" s="487"/>
      <c r="G62" s="487"/>
      <c r="H62" s="487"/>
      <c r="I62" s="487"/>
      <c r="J62" s="125" t="s">
        <v>142</v>
      </c>
    </row>
    <row r="63" spans="1:10" ht="23.25" customHeight="1" x14ac:dyDescent="0.2">
      <c r="A63" s="126" t="str">
        <f>PLANILHA!A59</f>
        <v>6.2</v>
      </c>
      <c r="B63" s="446" t="str">
        <f>PLANILHA!C59</f>
        <v>Barra chata em alumínio 7/8"x1/8" (70mm²), com furos diâmetro 7 mm ref. TEL-771, marca de referência Termotécnica ou equivalente</v>
      </c>
      <c r="C63" s="447"/>
      <c r="D63" s="447"/>
      <c r="E63" s="447"/>
      <c r="F63" s="447"/>
      <c r="G63" s="447"/>
      <c r="H63" s="447"/>
      <c r="I63" s="448"/>
      <c r="J63" s="127" t="str">
        <f>PLANILHA!D59</f>
        <v>M</v>
      </c>
    </row>
    <row r="64" spans="1:10" x14ac:dyDescent="0.2">
      <c r="A64" s="373"/>
      <c r="B64" s="527"/>
      <c r="C64" s="527"/>
      <c r="D64" s="527"/>
      <c r="E64" s="527"/>
      <c r="F64" s="527"/>
      <c r="G64" s="527"/>
      <c r="H64" s="527"/>
      <c r="I64" s="527"/>
      <c r="J64" s="527"/>
    </row>
    <row r="65" spans="1:10" x14ac:dyDescent="0.2">
      <c r="A65" s="374" t="s">
        <v>7</v>
      </c>
      <c r="B65" s="374" t="s">
        <v>145</v>
      </c>
      <c r="C65" s="375"/>
      <c r="D65" s="376"/>
      <c r="E65" s="126" t="s">
        <v>146</v>
      </c>
      <c r="F65" s="526" t="s">
        <v>147</v>
      </c>
      <c r="G65" s="557"/>
      <c r="H65" s="126" t="s">
        <v>148</v>
      </c>
      <c r="I65" s="126" t="s">
        <v>149</v>
      </c>
      <c r="J65" s="377"/>
    </row>
    <row r="66" spans="1:10" ht="40.5" customHeight="1" x14ac:dyDescent="0.2">
      <c r="A66" s="378">
        <v>10101</v>
      </c>
      <c r="B66" s="446" t="s">
        <v>333</v>
      </c>
      <c r="C66" s="447"/>
      <c r="D66" s="448"/>
      <c r="E66" s="126" t="s">
        <v>201</v>
      </c>
      <c r="F66" s="532">
        <v>0.6</v>
      </c>
      <c r="G66" s="533"/>
      <c r="H66" s="360">
        <v>6.27</v>
      </c>
      <c r="I66" s="361">
        <f>H66*F66</f>
        <v>3.7619999999999996</v>
      </c>
      <c r="J66" s="362"/>
    </row>
    <row r="67" spans="1:10" ht="25.5" customHeight="1" x14ac:dyDescent="0.2">
      <c r="A67" s="378">
        <v>10115</v>
      </c>
      <c r="B67" s="446" t="s">
        <v>334</v>
      </c>
      <c r="C67" s="447"/>
      <c r="D67" s="448"/>
      <c r="E67" s="125" t="s">
        <v>201</v>
      </c>
      <c r="F67" s="532">
        <v>0.6</v>
      </c>
      <c r="G67" s="533"/>
      <c r="H67" s="363">
        <v>7.43</v>
      </c>
      <c r="I67" s="361">
        <f>H67*F67</f>
        <v>4.4579999999999993</v>
      </c>
      <c r="J67" s="362"/>
    </row>
    <row r="68" spans="1:10" x14ac:dyDescent="0.2">
      <c r="A68" s="523" t="s">
        <v>156</v>
      </c>
      <c r="B68" s="524"/>
      <c r="C68" s="524"/>
      <c r="D68" s="525"/>
      <c r="E68" s="526"/>
      <c r="F68" s="527"/>
      <c r="G68" s="527"/>
      <c r="H68" s="527"/>
      <c r="I68" s="527"/>
      <c r="J68" s="371">
        <f>I66+I67</f>
        <v>8.2199999999999989</v>
      </c>
    </row>
    <row r="69" spans="1:10" x14ac:dyDescent="0.2">
      <c r="A69" s="373"/>
      <c r="B69" s="556"/>
      <c r="C69" s="556"/>
      <c r="D69" s="556"/>
      <c r="E69" s="556"/>
      <c r="F69" s="556"/>
      <c r="G69" s="556"/>
      <c r="H69" s="556"/>
      <c r="I69" s="556"/>
      <c r="J69" s="556"/>
    </row>
    <row r="70" spans="1:10" x14ac:dyDescent="0.2">
      <c r="A70" s="374" t="s">
        <v>7</v>
      </c>
      <c r="B70" s="374" t="s">
        <v>204</v>
      </c>
      <c r="C70" s="375"/>
      <c r="D70" s="376"/>
      <c r="E70" s="126" t="s">
        <v>146</v>
      </c>
      <c r="F70" s="531" t="s">
        <v>147</v>
      </c>
      <c r="G70" s="531"/>
      <c r="H70" s="126" t="s">
        <v>148</v>
      </c>
      <c r="I70" s="126" t="s">
        <v>149</v>
      </c>
      <c r="J70" s="377"/>
    </row>
    <row r="71" spans="1:10" ht="28.5" customHeight="1" x14ac:dyDescent="0.2">
      <c r="A71" s="305">
        <v>48701</v>
      </c>
      <c r="B71" s="446" t="s">
        <v>423</v>
      </c>
      <c r="C71" s="447"/>
      <c r="D71" s="448"/>
      <c r="E71" s="126" t="s">
        <v>34</v>
      </c>
      <c r="F71" s="581">
        <v>1</v>
      </c>
      <c r="G71" s="582"/>
      <c r="H71" s="126">
        <v>14.7</v>
      </c>
      <c r="I71" s="361">
        <f>H71*F71</f>
        <v>14.7</v>
      </c>
      <c r="J71" s="377"/>
    </row>
    <row r="72" spans="1:10" ht="27.75" customHeight="1" x14ac:dyDescent="0.2">
      <c r="A72" s="378">
        <v>26894</v>
      </c>
      <c r="B72" s="446" t="s">
        <v>335</v>
      </c>
      <c r="C72" s="447"/>
      <c r="D72" s="448"/>
      <c r="E72" s="126" t="s">
        <v>144</v>
      </c>
      <c r="F72" s="583">
        <v>1.66</v>
      </c>
      <c r="G72" s="584"/>
      <c r="H72" s="126">
        <v>0.09</v>
      </c>
      <c r="I72" s="361">
        <f>H72*F72</f>
        <v>0.14939999999999998</v>
      </c>
      <c r="J72" s="377"/>
    </row>
    <row r="73" spans="1:10" ht="36" customHeight="1" x14ac:dyDescent="0.2">
      <c r="A73" s="378">
        <v>26877</v>
      </c>
      <c r="B73" s="446" t="s">
        <v>414</v>
      </c>
      <c r="C73" s="447"/>
      <c r="D73" s="448"/>
      <c r="E73" s="126" t="s">
        <v>144</v>
      </c>
      <c r="F73" s="581">
        <v>1.66</v>
      </c>
      <c r="G73" s="582"/>
      <c r="H73" s="387">
        <v>0.5</v>
      </c>
      <c r="I73" s="361">
        <f>H73*F73</f>
        <v>0.83</v>
      </c>
      <c r="J73" s="377"/>
    </row>
    <row r="74" spans="1:10" x14ac:dyDescent="0.2">
      <c r="A74" s="523" t="s">
        <v>215</v>
      </c>
      <c r="B74" s="524"/>
      <c r="C74" s="524"/>
      <c r="D74" s="525"/>
      <c r="E74" s="526"/>
      <c r="F74" s="527"/>
      <c r="G74" s="527"/>
      <c r="H74" s="527"/>
      <c r="I74" s="527"/>
      <c r="J74" s="371">
        <f>SUM(I71:I73)</f>
        <v>15.679399999999999</v>
      </c>
    </row>
    <row r="75" spans="1:10" x14ac:dyDescent="0.2">
      <c r="A75" s="373"/>
      <c r="B75" s="379"/>
      <c r="C75" s="379"/>
      <c r="D75" s="379"/>
      <c r="E75" s="379"/>
      <c r="F75" s="379"/>
      <c r="G75" s="379"/>
      <c r="H75" s="379"/>
      <c r="I75" s="379"/>
      <c r="J75" s="379"/>
    </row>
    <row r="76" spans="1:10" x14ac:dyDescent="0.2">
      <c r="A76" s="374" t="s">
        <v>7</v>
      </c>
      <c r="B76" s="528" t="s">
        <v>216</v>
      </c>
      <c r="C76" s="529"/>
      <c r="D76" s="530"/>
      <c r="E76" s="126" t="s">
        <v>146</v>
      </c>
      <c r="F76" s="531" t="s">
        <v>147</v>
      </c>
      <c r="G76" s="531"/>
      <c r="H76" s="126" t="s">
        <v>148</v>
      </c>
      <c r="I76" s="126" t="s">
        <v>149</v>
      </c>
      <c r="J76" s="377"/>
    </row>
    <row r="77" spans="1:10" x14ac:dyDescent="0.2">
      <c r="A77" s="305"/>
      <c r="B77" s="446"/>
      <c r="C77" s="447"/>
      <c r="D77" s="448"/>
      <c r="E77" s="126"/>
      <c r="F77" s="532"/>
      <c r="G77" s="533"/>
      <c r="H77" s="360"/>
      <c r="I77" s="361"/>
      <c r="J77" s="362"/>
    </row>
    <row r="78" spans="1:10" x14ac:dyDescent="0.2">
      <c r="A78" s="523" t="s">
        <v>217</v>
      </c>
      <c r="B78" s="524"/>
      <c r="C78" s="524"/>
      <c r="D78" s="525"/>
      <c r="E78" s="526"/>
      <c r="F78" s="527"/>
      <c r="G78" s="527"/>
      <c r="H78" s="527"/>
      <c r="I78" s="527"/>
      <c r="J78" s="371">
        <f>I77</f>
        <v>0</v>
      </c>
    </row>
    <row r="79" spans="1:10" x14ac:dyDescent="0.2">
      <c r="A79" s="380"/>
      <c r="B79" s="381"/>
      <c r="C79" s="381"/>
      <c r="D79" s="381"/>
      <c r="E79" s="382"/>
      <c r="F79" s="382"/>
      <c r="G79" s="382"/>
      <c r="H79" s="382"/>
      <c r="I79" s="382"/>
      <c r="J79" s="371"/>
    </row>
    <row r="80" spans="1:10" x14ac:dyDescent="0.2">
      <c r="A80" s="528" t="s">
        <v>157</v>
      </c>
      <c r="B80" s="529"/>
      <c r="C80" s="529"/>
      <c r="D80" s="529"/>
      <c r="E80" s="529"/>
      <c r="F80" s="529"/>
      <c r="G80" s="529"/>
      <c r="H80" s="529"/>
      <c r="I80" s="529"/>
      <c r="J80" s="530"/>
    </row>
    <row r="81" spans="1:10" x14ac:dyDescent="0.2">
      <c r="A81" s="528" t="s">
        <v>158</v>
      </c>
      <c r="B81" s="529"/>
      <c r="C81" s="529"/>
      <c r="D81" s="529"/>
      <c r="E81" s="530"/>
      <c r="F81" s="555" t="s">
        <v>159</v>
      </c>
      <c r="G81" s="555"/>
      <c r="H81" s="555"/>
      <c r="I81" s="555" t="s">
        <v>160</v>
      </c>
      <c r="J81" s="555"/>
    </row>
    <row r="82" spans="1:10" x14ac:dyDescent="0.2">
      <c r="A82" s="566" t="s">
        <v>161</v>
      </c>
      <c r="B82" s="567"/>
      <c r="C82" s="567"/>
      <c r="D82" s="567"/>
      <c r="E82" s="568"/>
      <c r="F82" s="573"/>
      <c r="G82" s="564"/>
      <c r="H82" s="564"/>
      <c r="I82" s="542">
        <f>J68</f>
        <v>8.2199999999999989</v>
      </c>
      <c r="J82" s="542"/>
    </row>
    <row r="83" spans="1:10" x14ac:dyDescent="0.2">
      <c r="A83" s="566" t="s">
        <v>444</v>
      </c>
      <c r="B83" s="567"/>
      <c r="C83" s="567"/>
      <c r="D83" s="567"/>
      <c r="E83" s="568"/>
      <c r="F83" s="574">
        <v>1.2833000000000001</v>
      </c>
      <c r="G83" s="574"/>
      <c r="H83" s="574"/>
      <c r="I83" s="542">
        <f>I82*F83</f>
        <v>10.548726</v>
      </c>
      <c r="J83" s="542"/>
    </row>
    <row r="84" spans="1:10" x14ac:dyDescent="0.2">
      <c r="A84" s="566" t="s">
        <v>162</v>
      </c>
      <c r="B84" s="567"/>
      <c r="C84" s="567"/>
      <c r="D84" s="567"/>
      <c r="E84" s="568"/>
      <c r="F84" s="573"/>
      <c r="G84" s="564"/>
      <c r="H84" s="564"/>
      <c r="I84" s="542">
        <f>J74</f>
        <v>15.679399999999999</v>
      </c>
      <c r="J84" s="542"/>
    </row>
    <row r="85" spans="1:10" x14ac:dyDescent="0.2">
      <c r="A85" s="566" t="s">
        <v>163</v>
      </c>
      <c r="B85" s="567"/>
      <c r="C85" s="567"/>
      <c r="D85" s="567"/>
      <c r="E85" s="568"/>
      <c r="F85" s="573"/>
      <c r="G85" s="564"/>
      <c r="H85" s="564"/>
      <c r="I85" s="542">
        <f>J78</f>
        <v>0</v>
      </c>
      <c r="J85" s="542"/>
    </row>
    <row r="86" spans="1:10" x14ac:dyDescent="0.2">
      <c r="A86" s="566" t="s">
        <v>219</v>
      </c>
      <c r="B86" s="567"/>
      <c r="C86" s="567"/>
      <c r="D86" s="567"/>
      <c r="E86" s="568"/>
      <c r="F86" s="569"/>
      <c r="G86" s="569"/>
      <c r="H86" s="569"/>
      <c r="I86" s="542">
        <f>(I82+I84+I85+I83)*F86</f>
        <v>0</v>
      </c>
      <c r="J86" s="542"/>
    </row>
    <row r="87" spans="1:10" x14ac:dyDescent="0.2">
      <c r="A87" s="570" t="s">
        <v>20</v>
      </c>
      <c r="B87" s="571"/>
      <c r="C87" s="571"/>
      <c r="D87" s="571"/>
      <c r="E87" s="572"/>
      <c r="F87" s="564"/>
      <c r="G87" s="564"/>
      <c r="H87" s="564"/>
      <c r="I87" s="546">
        <f>I82+I84+I85+I86+I83</f>
        <v>34.448126000000002</v>
      </c>
      <c r="J87" s="546"/>
    </row>
    <row r="88" spans="1:10" x14ac:dyDescent="0.2">
      <c r="A88" s="558"/>
      <c r="B88" s="559"/>
      <c r="C88" s="559"/>
      <c r="D88" s="559"/>
      <c r="E88" s="560"/>
      <c r="F88" s="537"/>
      <c r="G88" s="538"/>
      <c r="H88" s="539"/>
      <c r="I88" s="540"/>
      <c r="J88" s="541"/>
    </row>
    <row r="89" spans="1:10" x14ac:dyDescent="0.2">
      <c r="A89" s="561" t="s">
        <v>98</v>
      </c>
      <c r="B89" s="562"/>
      <c r="C89" s="562"/>
      <c r="D89" s="562"/>
      <c r="E89" s="563"/>
      <c r="F89" s="564"/>
      <c r="G89" s="564"/>
      <c r="H89" s="565"/>
      <c r="I89" s="372"/>
      <c r="J89" s="371">
        <f>I87</f>
        <v>34.448126000000002</v>
      </c>
    </row>
    <row r="90" spans="1:10" x14ac:dyDescent="0.2">
      <c r="A90" s="124"/>
      <c r="B90" s="447"/>
      <c r="C90" s="447"/>
      <c r="D90" s="447"/>
      <c r="E90" s="447"/>
      <c r="F90" s="447"/>
      <c r="G90" s="447"/>
      <c r="H90" s="447"/>
      <c r="I90" s="447"/>
      <c r="J90" s="340"/>
    </row>
    <row r="91" spans="1:10" ht="25.5" customHeight="1" x14ac:dyDescent="0.2">
      <c r="A91" s="127" t="s">
        <v>293</v>
      </c>
      <c r="B91" s="585" t="str">
        <f>PLANILHA!C60</f>
        <v>Tampa reforçada em ferro fundido com escotilha TEL 536, inclusive assentamento, marca de referência Termotécnica ou equivalente</v>
      </c>
      <c r="C91" s="586"/>
      <c r="D91" s="586"/>
      <c r="E91" s="586"/>
      <c r="F91" s="586"/>
      <c r="G91" s="586"/>
      <c r="H91" s="586"/>
      <c r="I91" s="587"/>
      <c r="J91" s="127" t="str">
        <f>PLANILHA!D60</f>
        <v>UND.</v>
      </c>
    </row>
    <row r="92" spans="1:10" x14ac:dyDescent="0.2">
      <c r="A92" s="373"/>
      <c r="B92" s="527"/>
      <c r="C92" s="527"/>
      <c r="D92" s="527"/>
      <c r="E92" s="527"/>
      <c r="F92" s="527"/>
      <c r="G92" s="527"/>
      <c r="H92" s="527"/>
      <c r="I92" s="527"/>
      <c r="J92" s="527"/>
    </row>
    <row r="93" spans="1:10" x14ac:dyDescent="0.2">
      <c r="A93" s="374" t="s">
        <v>7</v>
      </c>
      <c r="B93" s="374" t="s">
        <v>145</v>
      </c>
      <c r="C93" s="375"/>
      <c r="D93" s="376"/>
      <c r="E93" s="126" t="s">
        <v>146</v>
      </c>
      <c r="F93" s="526" t="s">
        <v>147</v>
      </c>
      <c r="G93" s="557"/>
      <c r="H93" s="126" t="s">
        <v>148</v>
      </c>
      <c r="I93" s="126" t="s">
        <v>149</v>
      </c>
      <c r="J93" s="377"/>
    </row>
    <row r="94" spans="1:10" ht="23.25" customHeight="1" x14ac:dyDescent="0.2">
      <c r="A94" s="378">
        <v>10139</v>
      </c>
      <c r="B94" s="446" t="s">
        <v>383</v>
      </c>
      <c r="C94" s="447"/>
      <c r="D94" s="448"/>
      <c r="E94" s="126" t="s">
        <v>201</v>
      </c>
      <c r="F94" s="532">
        <v>1.05</v>
      </c>
      <c r="G94" s="533"/>
      <c r="H94" s="360">
        <v>7.43</v>
      </c>
      <c r="I94" s="361">
        <f>H94*F94</f>
        <v>7.8014999999999999</v>
      </c>
      <c r="J94" s="362"/>
    </row>
    <row r="95" spans="1:10" ht="27" customHeight="1" x14ac:dyDescent="0.2">
      <c r="A95" s="378">
        <v>10146</v>
      </c>
      <c r="B95" s="446" t="s">
        <v>343</v>
      </c>
      <c r="C95" s="447"/>
      <c r="D95" s="448"/>
      <c r="E95" s="125" t="s">
        <v>201</v>
      </c>
      <c r="F95" s="532">
        <v>1.075</v>
      </c>
      <c r="G95" s="533"/>
      <c r="H95" s="363">
        <v>5.46</v>
      </c>
      <c r="I95" s="361">
        <f>H95*F95</f>
        <v>5.8694999999999995</v>
      </c>
      <c r="J95" s="362"/>
    </row>
    <row r="96" spans="1:10" x14ac:dyDescent="0.2">
      <c r="A96" s="523" t="s">
        <v>156</v>
      </c>
      <c r="B96" s="524"/>
      <c r="C96" s="524"/>
      <c r="D96" s="525"/>
      <c r="E96" s="526"/>
      <c r="F96" s="527"/>
      <c r="G96" s="527"/>
      <c r="H96" s="527"/>
      <c r="I96" s="527"/>
      <c r="J96" s="371">
        <f>I94+I95</f>
        <v>13.670999999999999</v>
      </c>
    </row>
    <row r="97" spans="1:10" x14ac:dyDescent="0.2">
      <c r="A97" s="373"/>
      <c r="B97" s="556"/>
      <c r="C97" s="556"/>
      <c r="D97" s="556"/>
      <c r="E97" s="556"/>
      <c r="F97" s="556"/>
      <c r="G97" s="556"/>
      <c r="H97" s="556"/>
      <c r="I97" s="556"/>
      <c r="J97" s="556"/>
    </row>
    <row r="98" spans="1:10" x14ac:dyDescent="0.2">
      <c r="A98" s="374" t="s">
        <v>7</v>
      </c>
      <c r="B98" s="374" t="s">
        <v>204</v>
      </c>
      <c r="C98" s="375"/>
      <c r="D98" s="376"/>
      <c r="E98" s="126" t="s">
        <v>146</v>
      </c>
      <c r="F98" s="531" t="s">
        <v>147</v>
      </c>
      <c r="G98" s="531"/>
      <c r="H98" s="126" t="s">
        <v>148</v>
      </c>
      <c r="I98" s="126" t="s">
        <v>149</v>
      </c>
      <c r="J98" s="377"/>
    </row>
    <row r="99" spans="1:10" ht="15.75" customHeight="1" x14ac:dyDescent="0.2">
      <c r="A99" s="378">
        <v>20503</v>
      </c>
      <c r="B99" s="547" t="s">
        <v>336</v>
      </c>
      <c r="C99" s="548"/>
      <c r="D99" s="549"/>
      <c r="E99" s="126" t="s">
        <v>224</v>
      </c>
      <c r="F99" s="575">
        <v>3.0400000000000002E-3</v>
      </c>
      <c r="G99" s="576"/>
      <c r="H99" s="126">
        <v>89.67</v>
      </c>
      <c r="I99" s="361">
        <f>H99*F99</f>
        <v>0.27259680000000003</v>
      </c>
      <c r="J99" s="377"/>
    </row>
    <row r="100" spans="1:10" ht="25.5" customHeight="1" x14ac:dyDescent="0.2">
      <c r="A100" s="378">
        <v>20508</v>
      </c>
      <c r="B100" s="446" t="s">
        <v>337</v>
      </c>
      <c r="C100" s="447"/>
      <c r="D100" s="448"/>
      <c r="E100" s="126" t="s">
        <v>212</v>
      </c>
      <c r="F100" s="583">
        <v>1.2150000000000001</v>
      </c>
      <c r="G100" s="584"/>
      <c r="H100" s="126">
        <v>0.45</v>
      </c>
      <c r="I100" s="361">
        <f>H100*F100</f>
        <v>0.54675000000000007</v>
      </c>
      <c r="J100" s="377"/>
    </row>
    <row r="101" spans="1:10" ht="24.75" customHeight="1" x14ac:dyDescent="0.2">
      <c r="A101" s="378">
        <v>48341</v>
      </c>
      <c r="B101" s="446" t="s">
        <v>344</v>
      </c>
      <c r="C101" s="447"/>
      <c r="D101" s="448"/>
      <c r="E101" s="126" t="s">
        <v>144</v>
      </c>
      <c r="F101" s="581">
        <v>1</v>
      </c>
      <c r="G101" s="582"/>
      <c r="H101" s="387">
        <v>81.34</v>
      </c>
      <c r="I101" s="361">
        <f>H101*F101</f>
        <v>81.34</v>
      </c>
      <c r="J101" s="377"/>
    </row>
    <row r="102" spans="1:10" x14ac:dyDescent="0.2">
      <c r="A102" s="523" t="s">
        <v>215</v>
      </c>
      <c r="B102" s="524"/>
      <c r="C102" s="524"/>
      <c r="D102" s="525"/>
      <c r="E102" s="526"/>
      <c r="F102" s="527"/>
      <c r="G102" s="527"/>
      <c r="H102" s="527"/>
      <c r="I102" s="527"/>
      <c r="J102" s="371">
        <f>SUM(I99:I101)</f>
        <v>82.159346800000009</v>
      </c>
    </row>
    <row r="103" spans="1:10" x14ac:dyDescent="0.2">
      <c r="A103" s="373"/>
      <c r="B103" s="379"/>
      <c r="C103" s="379"/>
      <c r="D103" s="379"/>
      <c r="E103" s="379"/>
      <c r="F103" s="379"/>
      <c r="G103" s="379"/>
      <c r="H103" s="379"/>
      <c r="I103" s="379"/>
      <c r="J103" s="379"/>
    </row>
    <row r="104" spans="1:10" x14ac:dyDescent="0.2">
      <c r="A104" s="374" t="s">
        <v>7</v>
      </c>
      <c r="B104" s="528" t="s">
        <v>216</v>
      </c>
      <c r="C104" s="529"/>
      <c r="D104" s="530"/>
      <c r="E104" s="126" t="s">
        <v>146</v>
      </c>
      <c r="F104" s="531" t="s">
        <v>147</v>
      </c>
      <c r="G104" s="531"/>
      <c r="H104" s="126" t="s">
        <v>148</v>
      </c>
      <c r="I104" s="126" t="s">
        <v>149</v>
      </c>
      <c r="J104" s="377"/>
    </row>
    <row r="105" spans="1:10" x14ac:dyDescent="0.2">
      <c r="A105" s="305"/>
      <c r="B105" s="446"/>
      <c r="C105" s="447"/>
      <c r="D105" s="448"/>
      <c r="E105" s="126"/>
      <c r="F105" s="532"/>
      <c r="G105" s="533"/>
      <c r="H105" s="360"/>
      <c r="I105" s="361"/>
      <c r="J105" s="362"/>
    </row>
    <row r="106" spans="1:10" x14ac:dyDescent="0.2">
      <c r="A106" s="523" t="s">
        <v>217</v>
      </c>
      <c r="B106" s="524"/>
      <c r="C106" s="524"/>
      <c r="D106" s="525"/>
      <c r="E106" s="526"/>
      <c r="F106" s="527"/>
      <c r="G106" s="527"/>
      <c r="H106" s="527"/>
      <c r="I106" s="527"/>
      <c r="J106" s="371">
        <f>I105</f>
        <v>0</v>
      </c>
    </row>
    <row r="107" spans="1:10" x14ac:dyDescent="0.2">
      <c r="A107" s="380"/>
      <c r="B107" s="381"/>
      <c r="C107" s="381"/>
      <c r="D107" s="381"/>
      <c r="E107" s="382"/>
      <c r="F107" s="382"/>
      <c r="G107" s="382"/>
      <c r="H107" s="382"/>
      <c r="I107" s="382"/>
      <c r="J107" s="371"/>
    </row>
    <row r="108" spans="1:10" x14ac:dyDescent="0.2">
      <c r="A108" s="528" t="s">
        <v>157</v>
      </c>
      <c r="B108" s="529"/>
      <c r="C108" s="529"/>
      <c r="D108" s="529"/>
      <c r="E108" s="529"/>
      <c r="F108" s="529"/>
      <c r="G108" s="529"/>
      <c r="H108" s="529"/>
      <c r="I108" s="529"/>
      <c r="J108" s="530"/>
    </row>
    <row r="109" spans="1:10" x14ac:dyDescent="0.2">
      <c r="A109" s="528" t="s">
        <v>158</v>
      </c>
      <c r="B109" s="529"/>
      <c r="C109" s="529"/>
      <c r="D109" s="529"/>
      <c r="E109" s="530"/>
      <c r="F109" s="555" t="s">
        <v>159</v>
      </c>
      <c r="G109" s="555"/>
      <c r="H109" s="555"/>
      <c r="I109" s="555" t="s">
        <v>160</v>
      </c>
      <c r="J109" s="555"/>
    </row>
    <row r="110" spans="1:10" x14ac:dyDescent="0.2">
      <c r="A110" s="566" t="s">
        <v>161</v>
      </c>
      <c r="B110" s="567"/>
      <c r="C110" s="567"/>
      <c r="D110" s="567"/>
      <c r="E110" s="568"/>
      <c r="F110" s="573"/>
      <c r="G110" s="564"/>
      <c r="H110" s="564"/>
      <c r="I110" s="542">
        <f>J96</f>
        <v>13.670999999999999</v>
      </c>
      <c r="J110" s="542"/>
    </row>
    <row r="111" spans="1:10" x14ac:dyDescent="0.2">
      <c r="A111" s="566" t="s">
        <v>444</v>
      </c>
      <c r="B111" s="567"/>
      <c r="C111" s="567"/>
      <c r="D111" s="567"/>
      <c r="E111" s="568"/>
      <c r="F111" s="574">
        <v>1.2833000000000001</v>
      </c>
      <c r="G111" s="574"/>
      <c r="H111" s="574"/>
      <c r="I111" s="542">
        <f>I110*F111</f>
        <v>17.543994300000001</v>
      </c>
      <c r="J111" s="542"/>
    </row>
    <row r="112" spans="1:10" x14ac:dyDescent="0.2">
      <c r="A112" s="566" t="s">
        <v>162</v>
      </c>
      <c r="B112" s="567"/>
      <c r="C112" s="567"/>
      <c r="D112" s="567"/>
      <c r="E112" s="568"/>
      <c r="F112" s="573"/>
      <c r="G112" s="564"/>
      <c r="H112" s="564"/>
      <c r="I112" s="542">
        <f>J102</f>
        <v>82.159346800000009</v>
      </c>
      <c r="J112" s="542"/>
    </row>
    <row r="113" spans="1:10" x14ac:dyDescent="0.2">
      <c r="A113" s="566" t="s">
        <v>163</v>
      </c>
      <c r="B113" s="567"/>
      <c r="C113" s="567"/>
      <c r="D113" s="567"/>
      <c r="E113" s="568"/>
      <c r="F113" s="573"/>
      <c r="G113" s="564"/>
      <c r="H113" s="564"/>
      <c r="I113" s="542">
        <f>J106</f>
        <v>0</v>
      </c>
      <c r="J113" s="542"/>
    </row>
    <row r="114" spans="1:10" x14ac:dyDescent="0.2">
      <c r="A114" s="566" t="s">
        <v>219</v>
      </c>
      <c r="B114" s="567"/>
      <c r="C114" s="567"/>
      <c r="D114" s="567"/>
      <c r="E114" s="568"/>
      <c r="F114" s="569"/>
      <c r="G114" s="569"/>
      <c r="H114" s="569"/>
      <c r="I114" s="542">
        <f>(I110+I112+I113+I111)*F114</f>
        <v>0</v>
      </c>
      <c r="J114" s="542"/>
    </row>
    <row r="115" spans="1:10" x14ac:dyDescent="0.2">
      <c r="A115" s="570" t="s">
        <v>20</v>
      </c>
      <c r="B115" s="571"/>
      <c r="C115" s="571"/>
      <c r="D115" s="571"/>
      <c r="E115" s="572"/>
      <c r="F115" s="564"/>
      <c r="G115" s="564"/>
      <c r="H115" s="564"/>
      <c r="I115" s="546">
        <f>I110+I112+I113+I114+I111</f>
        <v>113.37434110000001</v>
      </c>
      <c r="J115" s="546"/>
    </row>
    <row r="116" spans="1:10" x14ac:dyDescent="0.2">
      <c r="A116" s="558"/>
      <c r="B116" s="559"/>
      <c r="C116" s="559"/>
      <c r="D116" s="559"/>
      <c r="E116" s="560"/>
      <c r="F116" s="537"/>
      <c r="G116" s="538"/>
      <c r="H116" s="539"/>
      <c r="I116" s="540"/>
      <c r="J116" s="541"/>
    </row>
    <row r="117" spans="1:10" x14ac:dyDescent="0.2">
      <c r="A117" s="561" t="s">
        <v>98</v>
      </c>
      <c r="B117" s="562"/>
      <c r="C117" s="562"/>
      <c r="D117" s="562"/>
      <c r="E117" s="563"/>
      <c r="F117" s="564"/>
      <c r="G117" s="564"/>
      <c r="H117" s="565"/>
      <c r="I117" s="372"/>
      <c r="J117" s="371">
        <f>I115</f>
        <v>113.37434110000001</v>
      </c>
    </row>
    <row r="118" spans="1:10" x14ac:dyDescent="0.2">
      <c r="A118" s="380"/>
      <c r="B118" s="381"/>
      <c r="C118" s="381"/>
      <c r="D118" s="381"/>
      <c r="E118" s="381"/>
      <c r="F118" s="382"/>
      <c r="G118" s="382"/>
      <c r="H118" s="382"/>
      <c r="I118" s="384"/>
      <c r="J118" s="385"/>
    </row>
    <row r="119" spans="1:10" ht="32.25" customHeight="1" x14ac:dyDescent="0.2">
      <c r="A119" s="126" t="str">
        <f>PLANILHA!A63</f>
        <v>6.6</v>
      </c>
      <c r="B119" s="446" t="str">
        <f>PLANILHA!C63</f>
        <v>Presilha de latão ref. 744, inclusive parafuso fenda DN 4,2x32mm e bucha nylon DN 6mm e vedação dos furos com poliuretano ref. 5905, marca de ref. Termotécnica ou equivalente</v>
      </c>
      <c r="C119" s="447"/>
      <c r="D119" s="447"/>
      <c r="E119" s="447"/>
      <c r="F119" s="447"/>
      <c r="G119" s="447"/>
      <c r="H119" s="447"/>
      <c r="I119" s="448"/>
      <c r="J119" s="127" t="str">
        <f>PLANILHA!D63</f>
        <v>UND.</v>
      </c>
    </row>
    <row r="120" spans="1:10" x14ac:dyDescent="0.2">
      <c r="A120" s="373"/>
      <c r="B120" s="527"/>
      <c r="C120" s="527"/>
      <c r="D120" s="527"/>
      <c r="E120" s="527"/>
      <c r="F120" s="527"/>
      <c r="G120" s="527"/>
      <c r="H120" s="527"/>
      <c r="I120" s="527"/>
      <c r="J120" s="527"/>
    </row>
    <row r="121" spans="1:10" x14ac:dyDescent="0.2">
      <c r="A121" s="374" t="s">
        <v>7</v>
      </c>
      <c r="B121" s="374" t="s">
        <v>145</v>
      </c>
      <c r="C121" s="375"/>
      <c r="D121" s="376"/>
      <c r="E121" s="126" t="s">
        <v>146</v>
      </c>
      <c r="F121" s="526" t="s">
        <v>147</v>
      </c>
      <c r="G121" s="557"/>
      <c r="H121" s="126" t="s">
        <v>148</v>
      </c>
      <c r="I121" s="126" t="s">
        <v>149</v>
      </c>
      <c r="J121" s="377"/>
    </row>
    <row r="122" spans="1:10" ht="24" customHeight="1" x14ac:dyDescent="0.2">
      <c r="A122" s="378">
        <v>10101</v>
      </c>
      <c r="B122" s="446" t="s">
        <v>342</v>
      </c>
      <c r="C122" s="447"/>
      <c r="D122" s="448"/>
      <c r="E122" s="126" t="s">
        <v>201</v>
      </c>
      <c r="F122" s="532">
        <v>0.2</v>
      </c>
      <c r="G122" s="533"/>
      <c r="H122" s="360">
        <v>6.27</v>
      </c>
      <c r="I122" s="361">
        <f>H122*F122</f>
        <v>1.254</v>
      </c>
      <c r="J122" s="362"/>
    </row>
    <row r="123" spans="1:10" ht="23.25" customHeight="1" x14ac:dyDescent="0.2">
      <c r="A123" s="378">
        <v>10115</v>
      </c>
      <c r="B123" s="446" t="s">
        <v>338</v>
      </c>
      <c r="C123" s="447"/>
      <c r="D123" s="448"/>
      <c r="E123" s="125" t="s">
        <v>201</v>
      </c>
      <c r="F123" s="532">
        <v>0.2</v>
      </c>
      <c r="G123" s="533"/>
      <c r="H123" s="363">
        <v>7.43</v>
      </c>
      <c r="I123" s="361">
        <f>H123*F123</f>
        <v>1.486</v>
      </c>
      <c r="J123" s="362"/>
    </row>
    <row r="124" spans="1:10" x14ac:dyDescent="0.2">
      <c r="A124" s="523" t="s">
        <v>156</v>
      </c>
      <c r="B124" s="524"/>
      <c r="C124" s="524"/>
      <c r="D124" s="525"/>
      <c r="E124" s="526"/>
      <c r="F124" s="527"/>
      <c r="G124" s="527"/>
      <c r="H124" s="527"/>
      <c r="I124" s="527"/>
      <c r="J124" s="371">
        <f>I122+I123</f>
        <v>2.74</v>
      </c>
    </row>
    <row r="125" spans="1:10" x14ac:dyDescent="0.2">
      <c r="A125" s="373"/>
      <c r="B125" s="556"/>
      <c r="C125" s="556"/>
      <c r="D125" s="556"/>
      <c r="E125" s="556"/>
      <c r="F125" s="556"/>
      <c r="G125" s="556"/>
      <c r="H125" s="556"/>
      <c r="I125" s="556"/>
      <c r="J125" s="556"/>
    </row>
    <row r="126" spans="1:10" x14ac:dyDescent="0.2">
      <c r="A126" s="374" t="s">
        <v>7</v>
      </c>
      <c r="B126" s="374" t="s">
        <v>204</v>
      </c>
      <c r="C126" s="375"/>
      <c r="D126" s="376"/>
      <c r="E126" s="126" t="s">
        <v>146</v>
      </c>
      <c r="F126" s="531" t="s">
        <v>147</v>
      </c>
      <c r="G126" s="531"/>
      <c r="H126" s="126" t="s">
        <v>148</v>
      </c>
      <c r="I126" s="126" t="s">
        <v>149</v>
      </c>
      <c r="J126" s="377"/>
    </row>
    <row r="127" spans="1:10" ht="24" customHeight="1" x14ac:dyDescent="0.2">
      <c r="A127" s="378">
        <v>26894</v>
      </c>
      <c r="B127" s="446" t="s">
        <v>335</v>
      </c>
      <c r="C127" s="548"/>
      <c r="D127" s="549"/>
      <c r="E127" s="126" t="s">
        <v>144</v>
      </c>
      <c r="F127" s="577">
        <v>1</v>
      </c>
      <c r="G127" s="578"/>
      <c r="H127" s="126">
        <v>0.09</v>
      </c>
      <c r="I127" s="361">
        <f>H127*F127</f>
        <v>0.09</v>
      </c>
      <c r="J127" s="377"/>
    </row>
    <row r="128" spans="1:10" ht="34.5" customHeight="1" x14ac:dyDescent="0.2">
      <c r="A128" s="378">
        <v>26877</v>
      </c>
      <c r="B128" s="446" t="s">
        <v>414</v>
      </c>
      <c r="C128" s="447"/>
      <c r="D128" s="448"/>
      <c r="E128" s="126" t="s">
        <v>144</v>
      </c>
      <c r="F128" s="581">
        <v>1</v>
      </c>
      <c r="G128" s="582"/>
      <c r="H128" s="126">
        <v>0.5</v>
      </c>
      <c r="I128" s="361">
        <f>H128*F128</f>
        <v>0.5</v>
      </c>
      <c r="J128" s="377"/>
    </row>
    <row r="129" spans="1:10" ht="24" customHeight="1" x14ac:dyDescent="0.2">
      <c r="A129" s="378">
        <v>24184</v>
      </c>
      <c r="B129" s="446" t="s">
        <v>347</v>
      </c>
      <c r="C129" s="447"/>
      <c r="D129" s="448"/>
      <c r="E129" s="126" t="s">
        <v>144</v>
      </c>
      <c r="F129" s="579">
        <v>1.2999999999999999E-2</v>
      </c>
      <c r="G129" s="580"/>
      <c r="H129" s="387">
        <v>26.31</v>
      </c>
      <c r="I129" s="361">
        <f>H129*F129</f>
        <v>0.34202999999999995</v>
      </c>
      <c r="J129" s="377"/>
    </row>
    <row r="130" spans="1:10" ht="48" customHeight="1" x14ac:dyDescent="0.2">
      <c r="A130" s="313">
        <v>48070</v>
      </c>
      <c r="B130" s="446" t="s">
        <v>413</v>
      </c>
      <c r="C130" s="447"/>
      <c r="D130" s="448"/>
      <c r="E130" s="126" t="s">
        <v>144</v>
      </c>
      <c r="F130" s="577">
        <v>1</v>
      </c>
      <c r="G130" s="578"/>
      <c r="H130" s="387">
        <v>1.1399999999999999</v>
      </c>
      <c r="I130" s="361">
        <f>H130*F130</f>
        <v>1.1399999999999999</v>
      </c>
      <c r="J130" s="377"/>
    </row>
    <row r="131" spans="1:10" x14ac:dyDescent="0.2">
      <c r="A131" s="523" t="s">
        <v>215</v>
      </c>
      <c r="B131" s="524"/>
      <c r="C131" s="524"/>
      <c r="D131" s="525"/>
      <c r="E131" s="526"/>
      <c r="F131" s="527"/>
      <c r="G131" s="527"/>
      <c r="H131" s="527"/>
      <c r="I131" s="527"/>
      <c r="J131" s="371">
        <f>SUM(I127:I130)</f>
        <v>2.0720299999999998</v>
      </c>
    </row>
    <row r="132" spans="1:10" x14ac:dyDescent="0.2">
      <c r="A132" s="373"/>
      <c r="B132" s="379"/>
      <c r="C132" s="379"/>
      <c r="D132" s="379"/>
      <c r="E132" s="379"/>
      <c r="F132" s="379"/>
      <c r="G132" s="379"/>
      <c r="H132" s="379"/>
      <c r="I132" s="379"/>
      <c r="J132" s="379"/>
    </row>
    <row r="133" spans="1:10" x14ac:dyDescent="0.2">
      <c r="A133" s="374" t="s">
        <v>7</v>
      </c>
      <c r="B133" s="528" t="s">
        <v>216</v>
      </c>
      <c r="C133" s="529"/>
      <c r="D133" s="530"/>
      <c r="E133" s="126" t="s">
        <v>146</v>
      </c>
      <c r="F133" s="531" t="s">
        <v>147</v>
      </c>
      <c r="G133" s="531"/>
      <c r="H133" s="126" t="s">
        <v>148</v>
      </c>
      <c r="I133" s="126" t="s">
        <v>149</v>
      </c>
      <c r="J133" s="377"/>
    </row>
    <row r="134" spans="1:10" x14ac:dyDescent="0.2">
      <c r="A134" s="305"/>
      <c r="B134" s="446"/>
      <c r="C134" s="447"/>
      <c r="D134" s="448"/>
      <c r="E134" s="126"/>
      <c r="F134" s="532"/>
      <c r="G134" s="533"/>
      <c r="H134" s="360"/>
      <c r="I134" s="361"/>
      <c r="J134" s="362"/>
    </row>
    <row r="135" spans="1:10" x14ac:dyDescent="0.2">
      <c r="A135" s="523" t="s">
        <v>217</v>
      </c>
      <c r="B135" s="524"/>
      <c r="C135" s="524"/>
      <c r="D135" s="525"/>
      <c r="E135" s="526"/>
      <c r="F135" s="527"/>
      <c r="G135" s="527"/>
      <c r="H135" s="527"/>
      <c r="I135" s="527"/>
      <c r="J135" s="371">
        <f>I134</f>
        <v>0</v>
      </c>
    </row>
    <row r="136" spans="1:10" x14ac:dyDescent="0.2">
      <c r="A136" s="380"/>
      <c r="B136" s="381"/>
      <c r="C136" s="381"/>
      <c r="D136" s="381"/>
      <c r="E136" s="382"/>
      <c r="F136" s="382"/>
      <c r="G136" s="382"/>
      <c r="H136" s="382"/>
      <c r="I136" s="382"/>
      <c r="J136" s="371"/>
    </row>
    <row r="137" spans="1:10" x14ac:dyDescent="0.2">
      <c r="A137" s="528" t="s">
        <v>157</v>
      </c>
      <c r="B137" s="529"/>
      <c r="C137" s="529"/>
      <c r="D137" s="529"/>
      <c r="E137" s="529"/>
      <c r="F137" s="529"/>
      <c r="G137" s="529"/>
      <c r="H137" s="529"/>
      <c r="I137" s="529"/>
      <c r="J137" s="530"/>
    </row>
    <row r="138" spans="1:10" x14ac:dyDescent="0.2">
      <c r="A138" s="528" t="s">
        <v>158</v>
      </c>
      <c r="B138" s="529"/>
      <c r="C138" s="529"/>
      <c r="D138" s="529"/>
      <c r="E138" s="530"/>
      <c r="F138" s="555" t="s">
        <v>159</v>
      </c>
      <c r="G138" s="555"/>
      <c r="H138" s="555"/>
      <c r="I138" s="555" t="s">
        <v>160</v>
      </c>
      <c r="J138" s="555"/>
    </row>
    <row r="139" spans="1:10" x14ac:dyDescent="0.2">
      <c r="A139" s="566" t="s">
        <v>161</v>
      </c>
      <c r="B139" s="567"/>
      <c r="C139" s="567"/>
      <c r="D139" s="567"/>
      <c r="E139" s="568"/>
      <c r="F139" s="573"/>
      <c r="G139" s="564"/>
      <c r="H139" s="564"/>
      <c r="I139" s="542">
        <f>J124</f>
        <v>2.74</v>
      </c>
      <c r="J139" s="542"/>
    </row>
    <row r="140" spans="1:10" x14ac:dyDescent="0.2">
      <c r="A140" s="566" t="s">
        <v>444</v>
      </c>
      <c r="B140" s="567"/>
      <c r="C140" s="567"/>
      <c r="D140" s="567"/>
      <c r="E140" s="568"/>
      <c r="F140" s="574">
        <v>1.2833000000000001</v>
      </c>
      <c r="G140" s="574"/>
      <c r="H140" s="574"/>
      <c r="I140" s="542">
        <f>I139*F140</f>
        <v>3.5162420000000005</v>
      </c>
      <c r="J140" s="542"/>
    </row>
    <row r="141" spans="1:10" x14ac:dyDescent="0.2">
      <c r="A141" s="566" t="s">
        <v>162</v>
      </c>
      <c r="B141" s="567"/>
      <c r="C141" s="567"/>
      <c r="D141" s="567"/>
      <c r="E141" s="568"/>
      <c r="F141" s="573"/>
      <c r="G141" s="564"/>
      <c r="H141" s="564"/>
      <c r="I141" s="542">
        <f>J131</f>
        <v>2.0720299999999998</v>
      </c>
      <c r="J141" s="542"/>
    </row>
    <row r="142" spans="1:10" x14ac:dyDescent="0.2">
      <c r="A142" s="566" t="s">
        <v>163</v>
      </c>
      <c r="B142" s="567"/>
      <c r="C142" s="567"/>
      <c r="D142" s="567"/>
      <c r="E142" s="568"/>
      <c r="F142" s="573"/>
      <c r="G142" s="564"/>
      <c r="H142" s="564"/>
      <c r="I142" s="542">
        <f>J135</f>
        <v>0</v>
      </c>
      <c r="J142" s="542"/>
    </row>
    <row r="143" spans="1:10" x14ac:dyDescent="0.2">
      <c r="A143" s="566" t="s">
        <v>219</v>
      </c>
      <c r="B143" s="567"/>
      <c r="C143" s="567"/>
      <c r="D143" s="567"/>
      <c r="E143" s="568"/>
      <c r="F143" s="569"/>
      <c r="G143" s="569"/>
      <c r="H143" s="569"/>
      <c r="I143" s="542">
        <f>(I139+I141+I142+I140)*F143</f>
        <v>0</v>
      </c>
      <c r="J143" s="542"/>
    </row>
    <row r="144" spans="1:10" x14ac:dyDescent="0.2">
      <c r="A144" s="570" t="s">
        <v>20</v>
      </c>
      <c r="B144" s="571"/>
      <c r="C144" s="571"/>
      <c r="D144" s="571"/>
      <c r="E144" s="572"/>
      <c r="F144" s="564"/>
      <c r="G144" s="564"/>
      <c r="H144" s="564"/>
      <c r="I144" s="546">
        <f>I139+I141+I142+I143+I140</f>
        <v>8.3282720000000001</v>
      </c>
      <c r="J144" s="546"/>
    </row>
    <row r="145" spans="1:10" x14ac:dyDescent="0.2">
      <c r="A145" s="558"/>
      <c r="B145" s="559"/>
      <c r="C145" s="559"/>
      <c r="D145" s="559"/>
      <c r="E145" s="560"/>
      <c r="F145" s="537"/>
      <c r="G145" s="538"/>
      <c r="H145" s="539"/>
      <c r="I145" s="540"/>
      <c r="J145" s="541"/>
    </row>
    <row r="146" spans="1:10" x14ac:dyDescent="0.2">
      <c r="A146" s="561" t="s">
        <v>98</v>
      </c>
      <c r="B146" s="562"/>
      <c r="C146" s="562"/>
      <c r="D146" s="562"/>
      <c r="E146" s="563"/>
      <c r="F146" s="564"/>
      <c r="G146" s="564"/>
      <c r="H146" s="565"/>
      <c r="I146" s="372"/>
      <c r="J146" s="371">
        <f>I144</f>
        <v>8.3282720000000001</v>
      </c>
    </row>
    <row r="147" spans="1:10" x14ac:dyDescent="0.2">
      <c r="A147" s="380"/>
      <c r="B147" s="381"/>
      <c r="C147" s="381"/>
      <c r="D147" s="381"/>
      <c r="E147" s="381"/>
      <c r="F147" s="382"/>
      <c r="G147" s="382"/>
      <c r="H147" s="382"/>
      <c r="I147" s="384"/>
      <c r="J147" s="385"/>
    </row>
    <row r="148" spans="1:10" ht="26.25" customHeight="1" x14ac:dyDescent="0.2">
      <c r="A148" s="126" t="str">
        <f>PLANILHA!A64</f>
        <v>6.7</v>
      </c>
      <c r="B148" s="446" t="str">
        <f>PLANILHA!C64</f>
        <v>Terminal aéreo em latão (captor), com conector e fixação horizontal 5/16"x250mm, ref. TEL-024, inclusive vedação dos furos com poliuretano ref. TEL 5905, marca de ref. Termotécnica ou equivalente</v>
      </c>
      <c r="C148" s="447"/>
      <c r="D148" s="447"/>
      <c r="E148" s="447"/>
      <c r="F148" s="447"/>
      <c r="G148" s="447"/>
      <c r="H148" s="447"/>
      <c r="I148" s="448"/>
      <c r="J148" s="127" t="s">
        <v>144</v>
      </c>
    </row>
    <row r="149" spans="1:10" x14ac:dyDescent="0.2">
      <c r="A149" s="373"/>
      <c r="B149" s="527"/>
      <c r="C149" s="527"/>
      <c r="D149" s="527"/>
      <c r="E149" s="527"/>
      <c r="F149" s="527"/>
      <c r="G149" s="527"/>
      <c r="H149" s="527"/>
      <c r="I149" s="527"/>
      <c r="J149" s="527"/>
    </row>
    <row r="150" spans="1:10" x14ac:dyDescent="0.2">
      <c r="A150" s="374" t="s">
        <v>7</v>
      </c>
      <c r="B150" s="374" t="s">
        <v>145</v>
      </c>
      <c r="C150" s="375"/>
      <c r="D150" s="376"/>
      <c r="E150" s="126" t="s">
        <v>146</v>
      </c>
      <c r="F150" s="526" t="s">
        <v>147</v>
      </c>
      <c r="G150" s="557"/>
      <c r="H150" s="126" t="s">
        <v>148</v>
      </c>
      <c r="I150" s="126" t="s">
        <v>149</v>
      </c>
      <c r="J150" s="377"/>
    </row>
    <row r="151" spans="1:10" ht="24" customHeight="1" x14ac:dyDescent="0.2">
      <c r="A151" s="378">
        <v>10101</v>
      </c>
      <c r="B151" s="446" t="s">
        <v>345</v>
      </c>
      <c r="C151" s="447"/>
      <c r="D151" s="448"/>
      <c r="E151" s="126" t="s">
        <v>201</v>
      </c>
      <c r="F151" s="532">
        <v>0.6</v>
      </c>
      <c r="G151" s="533"/>
      <c r="H151" s="360">
        <v>6.27</v>
      </c>
      <c r="I151" s="361">
        <f>H151*F151</f>
        <v>3.7619999999999996</v>
      </c>
      <c r="J151" s="362"/>
    </row>
    <row r="152" spans="1:10" ht="25.5" customHeight="1" x14ac:dyDescent="0.2">
      <c r="A152" s="378">
        <v>10115</v>
      </c>
      <c r="B152" s="446" t="s">
        <v>346</v>
      </c>
      <c r="C152" s="447"/>
      <c r="D152" s="448"/>
      <c r="E152" s="125" t="s">
        <v>201</v>
      </c>
      <c r="F152" s="532">
        <v>0.6</v>
      </c>
      <c r="G152" s="533"/>
      <c r="H152" s="363">
        <v>7.43</v>
      </c>
      <c r="I152" s="361">
        <f>H152*F152</f>
        <v>4.4579999999999993</v>
      </c>
      <c r="J152" s="362"/>
    </row>
    <row r="153" spans="1:10" x14ac:dyDescent="0.2">
      <c r="A153" s="523" t="s">
        <v>156</v>
      </c>
      <c r="B153" s="524"/>
      <c r="C153" s="524"/>
      <c r="D153" s="525"/>
      <c r="E153" s="526"/>
      <c r="F153" s="527"/>
      <c r="G153" s="527"/>
      <c r="H153" s="527"/>
      <c r="I153" s="527"/>
      <c r="J153" s="371">
        <f>I151+I152</f>
        <v>8.2199999999999989</v>
      </c>
    </row>
    <row r="154" spans="1:10" x14ac:dyDescent="0.2">
      <c r="A154" s="373"/>
      <c r="B154" s="556"/>
      <c r="C154" s="556"/>
      <c r="D154" s="556"/>
      <c r="E154" s="556"/>
      <c r="F154" s="556"/>
      <c r="G154" s="556"/>
      <c r="H154" s="556"/>
      <c r="I154" s="556"/>
      <c r="J154" s="556"/>
    </row>
    <row r="155" spans="1:10" x14ac:dyDescent="0.2">
      <c r="A155" s="374" t="s">
        <v>7</v>
      </c>
      <c r="B155" s="374" t="s">
        <v>204</v>
      </c>
      <c r="C155" s="375"/>
      <c r="D155" s="376"/>
      <c r="E155" s="126" t="s">
        <v>146</v>
      </c>
      <c r="F155" s="531" t="s">
        <v>147</v>
      </c>
      <c r="G155" s="531"/>
      <c r="H155" s="126" t="s">
        <v>148</v>
      </c>
      <c r="I155" s="126" t="s">
        <v>149</v>
      </c>
      <c r="J155" s="377"/>
    </row>
    <row r="156" spans="1:10" ht="27" customHeight="1" x14ac:dyDescent="0.2">
      <c r="A156" s="378">
        <v>26894</v>
      </c>
      <c r="B156" s="446" t="s">
        <v>335</v>
      </c>
      <c r="C156" s="447"/>
      <c r="D156" s="448"/>
      <c r="E156" s="126" t="s">
        <v>144</v>
      </c>
      <c r="F156" s="577">
        <v>2</v>
      </c>
      <c r="G156" s="578"/>
      <c r="H156" s="126">
        <v>0.09</v>
      </c>
      <c r="I156" s="361">
        <f>H156*F156</f>
        <v>0.18</v>
      </c>
      <c r="J156" s="377"/>
    </row>
    <row r="157" spans="1:10" ht="26.25" customHeight="1" x14ac:dyDescent="0.2">
      <c r="A157" s="378">
        <v>26877</v>
      </c>
      <c r="B157" s="446" t="s">
        <v>348</v>
      </c>
      <c r="C157" s="447"/>
      <c r="D157" s="448"/>
      <c r="E157" s="126" t="s">
        <v>144</v>
      </c>
      <c r="F157" s="577">
        <v>2</v>
      </c>
      <c r="G157" s="578"/>
      <c r="H157" s="126">
        <v>0.5</v>
      </c>
      <c r="I157" s="361">
        <f>H157*F157</f>
        <v>1</v>
      </c>
      <c r="J157" s="377"/>
    </row>
    <row r="158" spans="1:10" ht="24" customHeight="1" x14ac:dyDescent="0.2">
      <c r="A158" s="378">
        <v>24184</v>
      </c>
      <c r="B158" s="446" t="s">
        <v>347</v>
      </c>
      <c r="C158" s="447"/>
      <c r="D158" s="448"/>
      <c r="E158" s="126" t="s">
        <v>144</v>
      </c>
      <c r="F158" s="579">
        <v>1.2999999999999999E-2</v>
      </c>
      <c r="G158" s="580"/>
      <c r="H158" s="387">
        <v>26.31</v>
      </c>
      <c r="I158" s="361">
        <f>H158*F158</f>
        <v>0.34202999999999995</v>
      </c>
      <c r="J158" s="377"/>
    </row>
    <row r="159" spans="1:10" ht="24" customHeight="1" x14ac:dyDescent="0.2">
      <c r="A159" s="313">
        <v>48782</v>
      </c>
      <c r="B159" s="446" t="s">
        <v>349</v>
      </c>
      <c r="C159" s="447"/>
      <c r="D159" s="448"/>
      <c r="E159" s="126" t="s">
        <v>144</v>
      </c>
      <c r="F159" s="579">
        <v>1</v>
      </c>
      <c r="G159" s="580"/>
      <c r="H159" s="387">
        <v>58.79</v>
      </c>
      <c r="I159" s="361">
        <f>H159*F159</f>
        <v>58.79</v>
      </c>
      <c r="J159" s="377"/>
    </row>
    <row r="160" spans="1:10" x14ac:dyDescent="0.2">
      <c r="A160" s="523" t="s">
        <v>215</v>
      </c>
      <c r="B160" s="524"/>
      <c r="C160" s="524"/>
      <c r="D160" s="525"/>
      <c r="E160" s="526"/>
      <c r="F160" s="527"/>
      <c r="G160" s="527"/>
      <c r="H160" s="527"/>
      <c r="I160" s="527"/>
      <c r="J160" s="371">
        <f>SUM(I156:I159)</f>
        <v>60.31203</v>
      </c>
    </row>
    <row r="161" spans="1:10" x14ac:dyDescent="0.2">
      <c r="A161" s="373"/>
      <c r="B161" s="379"/>
      <c r="C161" s="379"/>
      <c r="D161" s="379"/>
      <c r="E161" s="379"/>
      <c r="F161" s="379"/>
      <c r="G161" s="379"/>
      <c r="H161" s="379"/>
      <c r="I161" s="379"/>
      <c r="J161" s="379"/>
    </row>
    <row r="162" spans="1:10" x14ac:dyDescent="0.2">
      <c r="A162" s="374" t="s">
        <v>7</v>
      </c>
      <c r="B162" s="528" t="s">
        <v>216</v>
      </c>
      <c r="C162" s="529"/>
      <c r="D162" s="530"/>
      <c r="E162" s="126" t="s">
        <v>146</v>
      </c>
      <c r="F162" s="531" t="s">
        <v>147</v>
      </c>
      <c r="G162" s="531"/>
      <c r="H162" s="126" t="s">
        <v>148</v>
      </c>
      <c r="I162" s="126" t="s">
        <v>149</v>
      </c>
      <c r="J162" s="377"/>
    </row>
    <row r="163" spans="1:10" x14ac:dyDescent="0.2">
      <c r="A163" s="305"/>
      <c r="B163" s="446"/>
      <c r="C163" s="447"/>
      <c r="D163" s="448"/>
      <c r="E163" s="126"/>
      <c r="F163" s="532"/>
      <c r="G163" s="533"/>
      <c r="H163" s="360"/>
      <c r="I163" s="361"/>
      <c r="J163" s="362"/>
    </row>
    <row r="164" spans="1:10" x14ac:dyDescent="0.2">
      <c r="A164" s="523" t="s">
        <v>217</v>
      </c>
      <c r="B164" s="524"/>
      <c r="C164" s="524"/>
      <c r="D164" s="525"/>
      <c r="E164" s="526"/>
      <c r="F164" s="527"/>
      <c r="G164" s="527"/>
      <c r="H164" s="527"/>
      <c r="I164" s="527"/>
      <c r="J164" s="371">
        <f>I163</f>
        <v>0</v>
      </c>
    </row>
    <row r="165" spans="1:10" x14ac:dyDescent="0.2">
      <c r="A165" s="380"/>
      <c r="B165" s="381"/>
      <c r="C165" s="381"/>
      <c r="D165" s="381"/>
      <c r="E165" s="382"/>
      <c r="F165" s="382"/>
      <c r="G165" s="382"/>
      <c r="H165" s="382"/>
      <c r="I165" s="382"/>
      <c r="J165" s="371"/>
    </row>
    <row r="166" spans="1:10" x14ac:dyDescent="0.2">
      <c r="A166" s="528" t="s">
        <v>157</v>
      </c>
      <c r="B166" s="529"/>
      <c r="C166" s="529"/>
      <c r="D166" s="529"/>
      <c r="E166" s="529"/>
      <c r="F166" s="529"/>
      <c r="G166" s="529"/>
      <c r="H166" s="529"/>
      <c r="I166" s="529"/>
      <c r="J166" s="530"/>
    </row>
    <row r="167" spans="1:10" x14ac:dyDescent="0.2">
      <c r="A167" s="528" t="s">
        <v>158</v>
      </c>
      <c r="B167" s="529"/>
      <c r="C167" s="529"/>
      <c r="D167" s="529"/>
      <c r="E167" s="530"/>
      <c r="F167" s="555" t="s">
        <v>159</v>
      </c>
      <c r="G167" s="555"/>
      <c r="H167" s="555"/>
      <c r="I167" s="555" t="s">
        <v>160</v>
      </c>
      <c r="J167" s="555"/>
    </row>
    <row r="168" spans="1:10" x14ac:dyDescent="0.2">
      <c r="A168" s="566" t="s">
        <v>161</v>
      </c>
      <c r="B168" s="567"/>
      <c r="C168" s="567"/>
      <c r="D168" s="567"/>
      <c r="E168" s="568"/>
      <c r="F168" s="573"/>
      <c r="G168" s="564"/>
      <c r="H168" s="564"/>
      <c r="I168" s="542">
        <f>J153</f>
        <v>8.2199999999999989</v>
      </c>
      <c r="J168" s="542"/>
    </row>
    <row r="169" spans="1:10" x14ac:dyDescent="0.2">
      <c r="A169" s="566" t="s">
        <v>444</v>
      </c>
      <c r="B169" s="567"/>
      <c r="C169" s="567"/>
      <c r="D169" s="567"/>
      <c r="E169" s="568"/>
      <c r="F169" s="574">
        <v>1.2833000000000001</v>
      </c>
      <c r="G169" s="574"/>
      <c r="H169" s="574"/>
      <c r="I169" s="542">
        <f>I168*F169</f>
        <v>10.548726</v>
      </c>
      <c r="J169" s="542"/>
    </row>
    <row r="170" spans="1:10" x14ac:dyDescent="0.2">
      <c r="A170" s="566" t="s">
        <v>162</v>
      </c>
      <c r="B170" s="567"/>
      <c r="C170" s="567"/>
      <c r="D170" s="567"/>
      <c r="E170" s="568"/>
      <c r="F170" s="573"/>
      <c r="G170" s="564"/>
      <c r="H170" s="564"/>
      <c r="I170" s="542">
        <f>J160</f>
        <v>60.31203</v>
      </c>
      <c r="J170" s="542"/>
    </row>
    <row r="171" spans="1:10" x14ac:dyDescent="0.2">
      <c r="A171" s="566" t="s">
        <v>163</v>
      </c>
      <c r="B171" s="567"/>
      <c r="C171" s="567"/>
      <c r="D171" s="567"/>
      <c r="E171" s="568"/>
      <c r="F171" s="573"/>
      <c r="G171" s="564"/>
      <c r="H171" s="564"/>
      <c r="I171" s="542">
        <f>J164</f>
        <v>0</v>
      </c>
      <c r="J171" s="542"/>
    </row>
    <row r="172" spans="1:10" x14ac:dyDescent="0.2">
      <c r="A172" s="566" t="s">
        <v>219</v>
      </c>
      <c r="B172" s="567"/>
      <c r="C172" s="567"/>
      <c r="D172" s="567"/>
      <c r="E172" s="568"/>
      <c r="F172" s="569"/>
      <c r="G172" s="569"/>
      <c r="H172" s="569"/>
      <c r="I172" s="542">
        <f>(I168+I170+I171+I169)*F172</f>
        <v>0</v>
      </c>
      <c r="J172" s="542"/>
    </row>
    <row r="173" spans="1:10" x14ac:dyDescent="0.2">
      <c r="A173" s="570" t="s">
        <v>20</v>
      </c>
      <c r="B173" s="571"/>
      <c r="C173" s="571"/>
      <c r="D173" s="571"/>
      <c r="E173" s="572"/>
      <c r="F173" s="564"/>
      <c r="G173" s="564"/>
      <c r="H173" s="564"/>
      <c r="I173" s="546">
        <f>I168+I170+I171+I172+I169</f>
        <v>79.080755999999994</v>
      </c>
      <c r="J173" s="546"/>
    </row>
    <row r="174" spans="1:10" x14ac:dyDescent="0.2">
      <c r="A174" s="558"/>
      <c r="B174" s="559"/>
      <c r="C174" s="559"/>
      <c r="D174" s="559"/>
      <c r="E174" s="560"/>
      <c r="F174" s="537"/>
      <c r="G174" s="538"/>
      <c r="H174" s="539"/>
      <c r="I174" s="540"/>
      <c r="J174" s="541"/>
    </row>
    <row r="175" spans="1:10" x14ac:dyDescent="0.2">
      <c r="A175" s="561" t="s">
        <v>98</v>
      </c>
      <c r="B175" s="562"/>
      <c r="C175" s="562"/>
      <c r="D175" s="562"/>
      <c r="E175" s="563"/>
      <c r="F175" s="564"/>
      <c r="G175" s="564"/>
      <c r="H175" s="565"/>
      <c r="I175" s="372"/>
      <c r="J175" s="371">
        <f>I173</f>
        <v>79.080755999999994</v>
      </c>
    </row>
    <row r="176" spans="1:10" x14ac:dyDescent="0.2">
      <c r="A176" s="380"/>
      <c r="B176" s="381"/>
      <c r="C176" s="381"/>
      <c r="D176" s="381"/>
      <c r="E176" s="381"/>
      <c r="F176" s="382"/>
      <c r="G176" s="382"/>
      <c r="H176" s="382"/>
      <c r="I176" s="384"/>
      <c r="J176" s="385"/>
    </row>
    <row r="177" spans="1:10" ht="24.75" customHeight="1" x14ac:dyDescent="0.2">
      <c r="A177" s="126" t="str">
        <f>PLANILHA!A65</f>
        <v>6.8</v>
      </c>
      <c r="B177" s="446" t="str">
        <f>PLANILHA!C65</f>
        <v>Conector de medição em latão com 2 parafusos para cabos de 16 a 50 mm2, ref. TEL-562, Termotécnica ou equivalente</v>
      </c>
      <c r="C177" s="447"/>
      <c r="D177" s="447"/>
      <c r="E177" s="447"/>
      <c r="F177" s="447"/>
      <c r="G177" s="447"/>
      <c r="H177" s="447"/>
      <c r="I177" s="448"/>
      <c r="J177" s="127" t="s">
        <v>144</v>
      </c>
    </row>
    <row r="178" spans="1:10" x14ac:dyDescent="0.2">
      <c r="A178" s="373"/>
      <c r="B178" s="527"/>
      <c r="C178" s="527"/>
      <c r="D178" s="527"/>
      <c r="E178" s="527"/>
      <c r="F178" s="527"/>
      <c r="G178" s="527"/>
      <c r="H178" s="527"/>
      <c r="I178" s="527"/>
      <c r="J178" s="527"/>
    </row>
    <row r="179" spans="1:10" x14ac:dyDescent="0.2">
      <c r="A179" s="374" t="s">
        <v>7</v>
      </c>
      <c r="B179" s="374" t="s">
        <v>145</v>
      </c>
      <c r="C179" s="375"/>
      <c r="D179" s="376"/>
      <c r="E179" s="126" t="s">
        <v>146</v>
      </c>
      <c r="F179" s="526" t="s">
        <v>147</v>
      </c>
      <c r="G179" s="557"/>
      <c r="H179" s="126" t="s">
        <v>148</v>
      </c>
      <c r="I179" s="126" t="s">
        <v>149</v>
      </c>
      <c r="J179" s="377"/>
    </row>
    <row r="180" spans="1:10" ht="22.5" customHeight="1" x14ac:dyDescent="0.2">
      <c r="A180" s="378">
        <v>10101</v>
      </c>
      <c r="B180" s="446" t="s">
        <v>345</v>
      </c>
      <c r="C180" s="447"/>
      <c r="D180" s="448"/>
      <c r="E180" s="126" t="s">
        <v>201</v>
      </c>
      <c r="F180" s="532">
        <v>0.9</v>
      </c>
      <c r="G180" s="533"/>
      <c r="H180" s="360">
        <v>6.27</v>
      </c>
      <c r="I180" s="361">
        <f>H180*F180</f>
        <v>5.6429999999999998</v>
      </c>
      <c r="J180" s="362"/>
    </row>
    <row r="181" spans="1:10" ht="24" customHeight="1" x14ac:dyDescent="0.2">
      <c r="A181" s="378">
        <v>10115</v>
      </c>
      <c r="B181" s="446" t="s">
        <v>346</v>
      </c>
      <c r="C181" s="447"/>
      <c r="D181" s="448"/>
      <c r="E181" s="125" t="s">
        <v>201</v>
      </c>
      <c r="F181" s="532">
        <v>0.9</v>
      </c>
      <c r="G181" s="533"/>
      <c r="H181" s="363">
        <v>7.43</v>
      </c>
      <c r="I181" s="361">
        <f>H181*F181</f>
        <v>6.6870000000000003</v>
      </c>
      <c r="J181" s="362"/>
    </row>
    <row r="182" spans="1:10" x14ac:dyDescent="0.2">
      <c r="A182" s="523" t="s">
        <v>156</v>
      </c>
      <c r="B182" s="524"/>
      <c r="C182" s="524"/>
      <c r="D182" s="525"/>
      <c r="E182" s="526"/>
      <c r="F182" s="527"/>
      <c r="G182" s="527"/>
      <c r="H182" s="527"/>
      <c r="I182" s="527"/>
      <c r="J182" s="371">
        <f>I180+I181</f>
        <v>12.33</v>
      </c>
    </row>
    <row r="183" spans="1:10" x14ac:dyDescent="0.2">
      <c r="A183" s="373"/>
      <c r="B183" s="556"/>
      <c r="C183" s="556"/>
      <c r="D183" s="556"/>
      <c r="E183" s="556"/>
      <c r="F183" s="556"/>
      <c r="G183" s="556"/>
      <c r="H183" s="556"/>
      <c r="I183" s="556"/>
      <c r="J183" s="556"/>
    </row>
    <row r="184" spans="1:10" x14ac:dyDescent="0.2">
      <c r="A184" s="374" t="s">
        <v>7</v>
      </c>
      <c r="B184" s="374" t="s">
        <v>204</v>
      </c>
      <c r="C184" s="375"/>
      <c r="D184" s="376"/>
      <c r="E184" s="126" t="s">
        <v>146</v>
      </c>
      <c r="F184" s="531" t="s">
        <v>147</v>
      </c>
      <c r="G184" s="531"/>
      <c r="H184" s="126" t="s">
        <v>148</v>
      </c>
      <c r="I184" s="126" t="s">
        <v>149</v>
      </c>
      <c r="J184" s="377"/>
    </row>
    <row r="185" spans="1:10" ht="23.25" customHeight="1" x14ac:dyDescent="0.2">
      <c r="A185" s="373">
        <v>54010</v>
      </c>
      <c r="B185" s="446" t="s">
        <v>350</v>
      </c>
      <c r="C185" s="447"/>
      <c r="D185" s="448"/>
      <c r="E185" s="126" t="s">
        <v>144</v>
      </c>
      <c r="F185" s="575">
        <v>1</v>
      </c>
      <c r="G185" s="576"/>
      <c r="H185" s="126">
        <v>22.42</v>
      </c>
      <c r="I185" s="361">
        <f>H185*F185</f>
        <v>22.42</v>
      </c>
      <c r="J185" s="377"/>
    </row>
    <row r="186" spans="1:10" x14ac:dyDescent="0.2">
      <c r="A186" s="523" t="s">
        <v>215</v>
      </c>
      <c r="B186" s="524"/>
      <c r="C186" s="524"/>
      <c r="D186" s="525"/>
      <c r="E186" s="526"/>
      <c r="F186" s="527"/>
      <c r="G186" s="527"/>
      <c r="H186" s="527"/>
      <c r="I186" s="527"/>
      <c r="J186" s="371">
        <f>SUM(I185:I185)</f>
        <v>22.42</v>
      </c>
    </row>
    <row r="187" spans="1:10" x14ac:dyDescent="0.2">
      <c r="A187" s="373"/>
      <c r="B187" s="379"/>
      <c r="C187" s="379"/>
      <c r="D187" s="379"/>
      <c r="E187" s="379"/>
      <c r="F187" s="379"/>
      <c r="G187" s="379"/>
      <c r="H187" s="379"/>
      <c r="I187" s="379"/>
      <c r="J187" s="379"/>
    </row>
    <row r="188" spans="1:10" x14ac:dyDescent="0.2">
      <c r="A188" s="374" t="s">
        <v>7</v>
      </c>
      <c r="B188" s="528" t="s">
        <v>216</v>
      </c>
      <c r="C188" s="529"/>
      <c r="D188" s="530"/>
      <c r="E188" s="126" t="s">
        <v>146</v>
      </c>
      <c r="F188" s="531" t="s">
        <v>147</v>
      </c>
      <c r="G188" s="531"/>
      <c r="H188" s="126" t="s">
        <v>148</v>
      </c>
      <c r="I188" s="126" t="s">
        <v>149</v>
      </c>
      <c r="J188" s="377"/>
    </row>
    <row r="189" spans="1:10" x14ac:dyDescent="0.2">
      <c r="A189" s="305"/>
      <c r="B189" s="446"/>
      <c r="C189" s="447"/>
      <c r="D189" s="448"/>
      <c r="E189" s="126"/>
      <c r="F189" s="532"/>
      <c r="G189" s="533"/>
      <c r="H189" s="360"/>
      <c r="I189" s="361"/>
      <c r="J189" s="362"/>
    </row>
    <row r="190" spans="1:10" x14ac:dyDescent="0.2">
      <c r="A190" s="523" t="s">
        <v>217</v>
      </c>
      <c r="B190" s="524"/>
      <c r="C190" s="524"/>
      <c r="D190" s="525"/>
      <c r="E190" s="526"/>
      <c r="F190" s="527"/>
      <c r="G190" s="527"/>
      <c r="H190" s="527"/>
      <c r="I190" s="527"/>
      <c r="J190" s="371">
        <f>I189</f>
        <v>0</v>
      </c>
    </row>
    <row r="191" spans="1:10" x14ac:dyDescent="0.2">
      <c r="A191" s="380"/>
      <c r="B191" s="381"/>
      <c r="C191" s="381"/>
      <c r="D191" s="381"/>
      <c r="E191" s="382"/>
      <c r="F191" s="382"/>
      <c r="G191" s="382"/>
      <c r="H191" s="382"/>
      <c r="I191" s="382"/>
      <c r="J191" s="371"/>
    </row>
    <row r="192" spans="1:10" x14ac:dyDescent="0.2">
      <c r="A192" s="528" t="s">
        <v>157</v>
      </c>
      <c r="B192" s="529"/>
      <c r="C192" s="529"/>
      <c r="D192" s="529"/>
      <c r="E192" s="529"/>
      <c r="F192" s="529"/>
      <c r="G192" s="529"/>
      <c r="H192" s="529"/>
      <c r="I192" s="529"/>
      <c r="J192" s="530"/>
    </row>
    <row r="193" spans="1:10" x14ac:dyDescent="0.2">
      <c r="A193" s="528" t="s">
        <v>158</v>
      </c>
      <c r="B193" s="529"/>
      <c r="C193" s="529"/>
      <c r="D193" s="529"/>
      <c r="E193" s="530"/>
      <c r="F193" s="555" t="s">
        <v>159</v>
      </c>
      <c r="G193" s="555"/>
      <c r="H193" s="555"/>
      <c r="I193" s="555" t="s">
        <v>160</v>
      </c>
      <c r="J193" s="555"/>
    </row>
    <row r="194" spans="1:10" x14ac:dyDescent="0.2">
      <c r="A194" s="566" t="s">
        <v>161</v>
      </c>
      <c r="B194" s="567"/>
      <c r="C194" s="567"/>
      <c r="D194" s="567"/>
      <c r="E194" s="568"/>
      <c r="F194" s="573"/>
      <c r="G194" s="564"/>
      <c r="H194" s="564"/>
      <c r="I194" s="542">
        <f>J182</f>
        <v>12.33</v>
      </c>
      <c r="J194" s="542"/>
    </row>
    <row r="195" spans="1:10" x14ac:dyDescent="0.2">
      <c r="A195" s="566" t="s">
        <v>444</v>
      </c>
      <c r="B195" s="567"/>
      <c r="C195" s="567"/>
      <c r="D195" s="567"/>
      <c r="E195" s="568"/>
      <c r="F195" s="574">
        <v>1.2833000000000001</v>
      </c>
      <c r="G195" s="574"/>
      <c r="H195" s="574"/>
      <c r="I195" s="542">
        <f>I194*F195</f>
        <v>15.823089000000001</v>
      </c>
      <c r="J195" s="542"/>
    </row>
    <row r="196" spans="1:10" x14ac:dyDescent="0.2">
      <c r="A196" s="566" t="s">
        <v>162</v>
      </c>
      <c r="B196" s="567"/>
      <c r="C196" s="567"/>
      <c r="D196" s="567"/>
      <c r="E196" s="568"/>
      <c r="F196" s="573"/>
      <c r="G196" s="564"/>
      <c r="H196" s="564"/>
      <c r="I196" s="542">
        <f>J186</f>
        <v>22.42</v>
      </c>
      <c r="J196" s="542"/>
    </row>
    <row r="197" spans="1:10" x14ac:dyDescent="0.2">
      <c r="A197" s="566" t="s">
        <v>163</v>
      </c>
      <c r="B197" s="567"/>
      <c r="C197" s="567"/>
      <c r="D197" s="567"/>
      <c r="E197" s="568"/>
      <c r="F197" s="573"/>
      <c r="G197" s="564"/>
      <c r="H197" s="564"/>
      <c r="I197" s="542">
        <f>J190</f>
        <v>0</v>
      </c>
      <c r="J197" s="542"/>
    </row>
    <row r="198" spans="1:10" x14ac:dyDescent="0.2">
      <c r="A198" s="566" t="s">
        <v>219</v>
      </c>
      <c r="B198" s="567"/>
      <c r="C198" s="567"/>
      <c r="D198" s="567"/>
      <c r="E198" s="568"/>
      <c r="F198" s="569"/>
      <c r="G198" s="569"/>
      <c r="H198" s="569"/>
      <c r="I198" s="542">
        <f>(I194+I196+I197+I195)*F198</f>
        <v>0</v>
      </c>
      <c r="J198" s="542"/>
    </row>
    <row r="199" spans="1:10" x14ac:dyDescent="0.2">
      <c r="A199" s="570" t="s">
        <v>20</v>
      </c>
      <c r="B199" s="571"/>
      <c r="C199" s="571"/>
      <c r="D199" s="571"/>
      <c r="E199" s="572"/>
      <c r="F199" s="564"/>
      <c r="G199" s="564"/>
      <c r="H199" s="564"/>
      <c r="I199" s="546">
        <f>I194+I196+I197+I198+I195</f>
        <v>50.573089000000003</v>
      </c>
      <c r="J199" s="546"/>
    </row>
    <row r="200" spans="1:10" x14ac:dyDescent="0.2">
      <c r="A200" s="558"/>
      <c r="B200" s="559"/>
      <c r="C200" s="559"/>
      <c r="D200" s="559"/>
      <c r="E200" s="560"/>
      <c r="F200" s="537"/>
      <c r="G200" s="538"/>
      <c r="H200" s="539"/>
      <c r="I200" s="540"/>
      <c r="J200" s="541"/>
    </row>
    <row r="201" spans="1:10" x14ac:dyDescent="0.2">
      <c r="A201" s="561" t="s">
        <v>98</v>
      </c>
      <c r="B201" s="562"/>
      <c r="C201" s="562"/>
      <c r="D201" s="562"/>
      <c r="E201" s="563"/>
      <c r="F201" s="564"/>
      <c r="G201" s="564"/>
      <c r="H201" s="565"/>
      <c r="I201" s="372"/>
      <c r="J201" s="371">
        <f>I199</f>
        <v>50.573089000000003</v>
      </c>
    </row>
    <row r="202" spans="1:10" x14ac:dyDescent="0.2">
      <c r="A202" s="380"/>
      <c r="B202" s="381"/>
      <c r="C202" s="381"/>
      <c r="D202" s="381"/>
      <c r="E202" s="381"/>
      <c r="F202" s="382"/>
      <c r="G202" s="382"/>
      <c r="H202" s="382"/>
      <c r="I202" s="384"/>
      <c r="J202" s="385"/>
    </row>
    <row r="203" spans="1:10" x14ac:dyDescent="0.2">
      <c r="A203" s="124" t="s">
        <v>339</v>
      </c>
      <c r="B203" s="487" t="str">
        <f>PLANILHA!C68</f>
        <v>EQUIPAMENTOS</v>
      </c>
      <c r="C203" s="487"/>
      <c r="D203" s="487"/>
      <c r="E203" s="487"/>
      <c r="F203" s="487"/>
      <c r="G203" s="487"/>
      <c r="H203" s="487"/>
      <c r="I203" s="487"/>
      <c r="J203" s="125" t="s">
        <v>142</v>
      </c>
    </row>
    <row r="204" spans="1:10" x14ac:dyDescent="0.2">
      <c r="A204" s="126" t="str">
        <f>PLANILHA!A69</f>
        <v>7.1</v>
      </c>
      <c r="B204" s="446" t="str">
        <f>PLANILHA!C69</f>
        <v>Trave para futebol de salão de tubo de ferro galvanizado 3", com recuo, removível</v>
      </c>
      <c r="C204" s="447"/>
      <c r="D204" s="447"/>
      <c r="E204" s="447"/>
      <c r="F204" s="447"/>
      <c r="G204" s="447"/>
      <c r="H204" s="447"/>
      <c r="I204" s="448"/>
      <c r="J204" s="127" t="str">
        <f>PLANILHA!D69</f>
        <v>UND.</v>
      </c>
    </row>
    <row r="205" spans="1:10" x14ac:dyDescent="0.2">
      <c r="A205" s="373"/>
      <c r="B205" s="527"/>
      <c r="C205" s="527"/>
      <c r="D205" s="527"/>
      <c r="E205" s="527"/>
      <c r="F205" s="527"/>
      <c r="G205" s="527"/>
      <c r="H205" s="527"/>
      <c r="I205" s="527"/>
      <c r="J205" s="527"/>
    </row>
    <row r="206" spans="1:10" x14ac:dyDescent="0.2">
      <c r="A206" s="374" t="s">
        <v>7</v>
      </c>
      <c r="B206" s="374" t="s">
        <v>145</v>
      </c>
      <c r="C206" s="375"/>
      <c r="D206" s="376"/>
      <c r="E206" s="126" t="s">
        <v>146</v>
      </c>
      <c r="F206" s="526" t="s">
        <v>147</v>
      </c>
      <c r="G206" s="557"/>
      <c r="H206" s="126" t="s">
        <v>148</v>
      </c>
      <c r="I206" s="126" t="s">
        <v>149</v>
      </c>
      <c r="J206" s="377"/>
    </row>
    <row r="207" spans="1:10" x14ac:dyDescent="0.2">
      <c r="A207" s="388"/>
      <c r="B207" s="446"/>
      <c r="C207" s="447"/>
      <c r="D207" s="448"/>
      <c r="E207" s="126"/>
      <c r="F207" s="532"/>
      <c r="G207" s="533"/>
      <c r="H207" s="360"/>
      <c r="I207" s="361"/>
      <c r="J207" s="362"/>
    </row>
    <row r="208" spans="1:10" x14ac:dyDescent="0.2">
      <c r="A208" s="389"/>
      <c r="B208" s="446"/>
      <c r="C208" s="447"/>
      <c r="D208" s="448"/>
      <c r="E208" s="125"/>
      <c r="F208" s="532"/>
      <c r="G208" s="533"/>
      <c r="H208" s="363"/>
      <c r="I208" s="361"/>
      <c r="J208" s="362"/>
    </row>
    <row r="209" spans="1:10" x14ac:dyDescent="0.2">
      <c r="A209" s="523" t="s">
        <v>156</v>
      </c>
      <c r="B209" s="524"/>
      <c r="C209" s="524"/>
      <c r="D209" s="525"/>
      <c r="E209" s="526"/>
      <c r="F209" s="527"/>
      <c r="G209" s="527"/>
      <c r="H209" s="527"/>
      <c r="I209" s="527"/>
      <c r="J209" s="371">
        <f>I207+I208</f>
        <v>0</v>
      </c>
    </row>
    <row r="210" spans="1:10" x14ac:dyDescent="0.2">
      <c r="A210" s="373"/>
      <c r="B210" s="556"/>
      <c r="C210" s="556"/>
      <c r="D210" s="556"/>
      <c r="E210" s="556"/>
      <c r="F210" s="556"/>
      <c r="G210" s="556"/>
      <c r="H210" s="556"/>
      <c r="I210" s="556"/>
      <c r="J210" s="556"/>
    </row>
    <row r="211" spans="1:10" x14ac:dyDescent="0.2">
      <c r="A211" s="374" t="s">
        <v>7</v>
      </c>
      <c r="B211" s="374" t="s">
        <v>204</v>
      </c>
      <c r="C211" s="375"/>
      <c r="D211" s="376"/>
      <c r="E211" s="126" t="s">
        <v>146</v>
      </c>
      <c r="F211" s="531" t="s">
        <v>147</v>
      </c>
      <c r="G211" s="531"/>
      <c r="H211" s="126" t="s">
        <v>148</v>
      </c>
      <c r="I211" s="126" t="s">
        <v>149</v>
      </c>
      <c r="J211" s="377"/>
    </row>
    <row r="212" spans="1:10" ht="39.75" customHeight="1" x14ac:dyDescent="0.2">
      <c r="A212" s="313">
        <v>39089</v>
      </c>
      <c r="B212" s="552" t="s">
        <v>340</v>
      </c>
      <c r="C212" s="552"/>
      <c r="D212" s="552"/>
      <c r="E212" s="126" t="s">
        <v>144</v>
      </c>
      <c r="F212" s="553">
        <v>1</v>
      </c>
      <c r="G212" s="553"/>
      <c r="H212" s="390">
        <v>1573.48</v>
      </c>
      <c r="I212" s="361">
        <f>H212</f>
        <v>1573.48</v>
      </c>
      <c r="J212" s="377"/>
    </row>
    <row r="213" spans="1:10" x14ac:dyDescent="0.2">
      <c r="A213" s="389"/>
      <c r="B213" s="552"/>
      <c r="C213" s="552"/>
      <c r="D213" s="552"/>
      <c r="E213" s="126"/>
      <c r="F213" s="554"/>
      <c r="G213" s="554"/>
      <c r="H213" s="126"/>
      <c r="I213" s="361"/>
      <c r="J213" s="377"/>
    </row>
    <row r="214" spans="1:10" x14ac:dyDescent="0.2">
      <c r="A214" s="389"/>
      <c r="B214" s="552"/>
      <c r="C214" s="552"/>
      <c r="D214" s="552"/>
      <c r="E214" s="126"/>
      <c r="F214" s="553"/>
      <c r="G214" s="553"/>
      <c r="H214" s="387"/>
      <c r="I214" s="361"/>
      <c r="J214" s="377"/>
    </row>
    <row r="215" spans="1:10" x14ac:dyDescent="0.2">
      <c r="A215" s="523" t="s">
        <v>215</v>
      </c>
      <c r="B215" s="524"/>
      <c r="C215" s="524"/>
      <c r="D215" s="525"/>
      <c r="E215" s="526"/>
      <c r="F215" s="527"/>
      <c r="G215" s="527"/>
      <c r="H215" s="527"/>
      <c r="I215" s="527"/>
      <c r="J215" s="371">
        <f>SUM(I212:I214)</f>
        <v>1573.48</v>
      </c>
    </row>
    <row r="216" spans="1:10" x14ac:dyDescent="0.2">
      <c r="A216" s="373"/>
      <c r="B216" s="379"/>
      <c r="C216" s="379"/>
      <c r="D216" s="379"/>
      <c r="E216" s="379"/>
      <c r="F216" s="379"/>
      <c r="G216" s="379"/>
      <c r="H216" s="379"/>
      <c r="I216" s="379"/>
      <c r="J216" s="379"/>
    </row>
    <row r="217" spans="1:10" x14ac:dyDescent="0.2">
      <c r="A217" s="374" t="s">
        <v>7</v>
      </c>
      <c r="B217" s="528" t="s">
        <v>216</v>
      </c>
      <c r="C217" s="529"/>
      <c r="D217" s="530"/>
      <c r="E217" s="126" t="s">
        <v>146</v>
      </c>
      <c r="F217" s="531" t="s">
        <v>147</v>
      </c>
      <c r="G217" s="531"/>
      <c r="H217" s="126" t="s">
        <v>148</v>
      </c>
      <c r="I217" s="126" t="s">
        <v>149</v>
      </c>
      <c r="J217" s="377"/>
    </row>
    <row r="218" spans="1:10" x14ac:dyDescent="0.2">
      <c r="A218" s="305"/>
      <c r="B218" s="446"/>
      <c r="C218" s="447"/>
      <c r="D218" s="448"/>
      <c r="E218" s="126"/>
      <c r="F218" s="532"/>
      <c r="G218" s="533"/>
      <c r="H218" s="360"/>
      <c r="I218" s="361"/>
      <c r="J218" s="362"/>
    </row>
    <row r="219" spans="1:10" x14ac:dyDescent="0.2">
      <c r="A219" s="523" t="s">
        <v>217</v>
      </c>
      <c r="B219" s="524"/>
      <c r="C219" s="524"/>
      <c r="D219" s="525"/>
      <c r="E219" s="526"/>
      <c r="F219" s="527"/>
      <c r="G219" s="527"/>
      <c r="H219" s="527"/>
      <c r="I219" s="527"/>
      <c r="J219" s="371">
        <f>I218</f>
        <v>0</v>
      </c>
    </row>
    <row r="220" spans="1:10" x14ac:dyDescent="0.2">
      <c r="A220" s="380"/>
      <c r="B220" s="381"/>
      <c r="C220" s="381"/>
      <c r="D220" s="381"/>
      <c r="E220" s="382"/>
      <c r="F220" s="382"/>
      <c r="G220" s="382"/>
      <c r="H220" s="382"/>
      <c r="I220" s="382"/>
      <c r="J220" s="371"/>
    </row>
    <row r="221" spans="1:10" x14ac:dyDescent="0.2">
      <c r="A221" s="528" t="s">
        <v>157</v>
      </c>
      <c r="B221" s="529"/>
      <c r="C221" s="529"/>
      <c r="D221" s="529"/>
      <c r="E221" s="529"/>
      <c r="F221" s="529"/>
      <c r="G221" s="529"/>
      <c r="H221" s="529"/>
      <c r="I221" s="529"/>
      <c r="J221" s="530"/>
    </row>
    <row r="222" spans="1:10" x14ac:dyDescent="0.2">
      <c r="A222" s="528" t="s">
        <v>158</v>
      </c>
      <c r="B222" s="529"/>
      <c r="C222" s="529"/>
      <c r="D222" s="529"/>
      <c r="E222" s="530"/>
      <c r="F222" s="555" t="s">
        <v>159</v>
      </c>
      <c r="G222" s="555"/>
      <c r="H222" s="555"/>
      <c r="I222" s="555" t="s">
        <v>160</v>
      </c>
      <c r="J222" s="555"/>
    </row>
    <row r="223" spans="1:10" x14ac:dyDescent="0.2">
      <c r="A223" s="547" t="s">
        <v>161</v>
      </c>
      <c r="B223" s="548"/>
      <c r="C223" s="548"/>
      <c r="D223" s="548"/>
      <c r="E223" s="549"/>
      <c r="F223" s="550"/>
      <c r="G223" s="531"/>
      <c r="H223" s="531"/>
      <c r="I223" s="542">
        <f>J209</f>
        <v>0</v>
      </c>
      <c r="J223" s="542"/>
    </row>
    <row r="224" spans="1:10" x14ac:dyDescent="0.2">
      <c r="A224" s="547" t="s">
        <v>162</v>
      </c>
      <c r="B224" s="548"/>
      <c r="C224" s="548"/>
      <c r="D224" s="548"/>
      <c r="E224" s="549"/>
      <c r="F224" s="550"/>
      <c r="G224" s="531"/>
      <c r="H224" s="531"/>
      <c r="I224" s="542">
        <f>J215</f>
        <v>1573.48</v>
      </c>
      <c r="J224" s="542"/>
    </row>
    <row r="225" spans="1:10" x14ac:dyDescent="0.2">
      <c r="A225" s="547" t="s">
        <v>218</v>
      </c>
      <c r="B225" s="548"/>
      <c r="C225" s="548"/>
      <c r="D225" s="548"/>
      <c r="E225" s="549"/>
      <c r="F225" s="550"/>
      <c r="G225" s="531"/>
      <c r="H225" s="531"/>
      <c r="I225" s="542">
        <f>J219</f>
        <v>0</v>
      </c>
      <c r="J225" s="542"/>
    </row>
    <row r="226" spans="1:10" x14ac:dyDescent="0.2">
      <c r="A226" s="547" t="s">
        <v>219</v>
      </c>
      <c r="B226" s="548"/>
      <c r="C226" s="548"/>
      <c r="D226" s="548"/>
      <c r="E226" s="549"/>
      <c r="F226" s="551"/>
      <c r="G226" s="551"/>
      <c r="H226" s="551"/>
      <c r="I226" s="542">
        <f>(I223+I224+I225)*F226</f>
        <v>0</v>
      </c>
      <c r="J226" s="542"/>
    </row>
    <row r="227" spans="1:10" x14ac:dyDescent="0.2">
      <c r="A227" s="543" t="s">
        <v>20</v>
      </c>
      <c r="B227" s="544"/>
      <c r="C227" s="544"/>
      <c r="D227" s="544"/>
      <c r="E227" s="545"/>
      <c r="F227" s="531"/>
      <c r="G227" s="531"/>
      <c r="H227" s="531"/>
      <c r="I227" s="546">
        <f>I223+I226+I224+I225</f>
        <v>1573.48</v>
      </c>
      <c r="J227" s="546"/>
    </row>
    <row r="228" spans="1:10" x14ac:dyDescent="0.2">
      <c r="A228" s="534"/>
      <c r="B228" s="535"/>
      <c r="C228" s="535"/>
      <c r="D228" s="535"/>
      <c r="E228" s="536"/>
      <c r="F228" s="537"/>
      <c r="G228" s="538"/>
      <c r="H228" s="539"/>
      <c r="I228" s="540"/>
      <c r="J228" s="541"/>
    </row>
    <row r="229" spans="1:10" x14ac:dyDescent="0.2">
      <c r="A229" s="523" t="s">
        <v>98</v>
      </c>
      <c r="B229" s="524"/>
      <c r="C229" s="524"/>
      <c r="D229" s="524"/>
      <c r="E229" s="525"/>
      <c r="F229" s="531"/>
      <c r="G229" s="531"/>
      <c r="H229" s="526"/>
      <c r="I229" s="383"/>
      <c r="J229" s="391">
        <f>I227</f>
        <v>1573.48</v>
      </c>
    </row>
    <row r="230" spans="1:10" x14ac:dyDescent="0.2">
      <c r="A230" s="392"/>
      <c r="B230" s="393"/>
      <c r="C230" s="393"/>
      <c r="D230" s="393"/>
      <c r="E230" s="393"/>
      <c r="F230" s="394"/>
      <c r="G230" s="394"/>
      <c r="H230" s="394"/>
      <c r="I230" s="395"/>
      <c r="J230" s="396"/>
    </row>
    <row r="231" spans="1:10" x14ac:dyDescent="0.2">
      <c r="A231" s="126" t="s">
        <v>305</v>
      </c>
      <c r="B231" s="446" t="str">
        <f>PLANILHA!C70</f>
        <v>Rede para futebol de salão</v>
      </c>
      <c r="C231" s="447"/>
      <c r="D231" s="447"/>
      <c r="E231" s="447"/>
      <c r="F231" s="447"/>
      <c r="G231" s="447"/>
      <c r="H231" s="447"/>
      <c r="I231" s="448"/>
      <c r="J231" s="127" t="s">
        <v>144</v>
      </c>
    </row>
    <row r="232" spans="1:10" x14ac:dyDescent="0.2">
      <c r="A232" s="373"/>
      <c r="B232" s="527"/>
      <c r="C232" s="527"/>
      <c r="D232" s="527"/>
      <c r="E232" s="527"/>
      <c r="F232" s="527"/>
      <c r="G232" s="527"/>
      <c r="H232" s="527"/>
      <c r="I232" s="527"/>
      <c r="J232" s="527"/>
    </row>
    <row r="233" spans="1:10" x14ac:dyDescent="0.2">
      <c r="A233" s="374" t="s">
        <v>7</v>
      </c>
      <c r="B233" s="374" t="s">
        <v>145</v>
      </c>
      <c r="C233" s="375"/>
      <c r="D233" s="376"/>
      <c r="E233" s="126" t="s">
        <v>146</v>
      </c>
      <c r="F233" s="526" t="s">
        <v>147</v>
      </c>
      <c r="G233" s="557"/>
      <c r="H233" s="126" t="s">
        <v>148</v>
      </c>
      <c r="I233" s="126" t="s">
        <v>149</v>
      </c>
      <c r="J233" s="377"/>
    </row>
    <row r="234" spans="1:10" x14ac:dyDescent="0.2">
      <c r="A234" s="388"/>
      <c r="B234" s="446"/>
      <c r="C234" s="447"/>
      <c r="D234" s="448"/>
      <c r="E234" s="126"/>
      <c r="F234" s="532"/>
      <c r="G234" s="533"/>
      <c r="H234" s="360"/>
      <c r="I234" s="361"/>
      <c r="J234" s="362"/>
    </row>
    <row r="235" spans="1:10" x14ac:dyDescent="0.2">
      <c r="A235" s="389"/>
      <c r="B235" s="446"/>
      <c r="C235" s="447"/>
      <c r="D235" s="448"/>
      <c r="E235" s="125"/>
      <c r="F235" s="532"/>
      <c r="G235" s="533"/>
      <c r="H235" s="363"/>
      <c r="I235" s="361"/>
      <c r="J235" s="362"/>
    </row>
    <row r="236" spans="1:10" x14ac:dyDescent="0.2">
      <c r="A236" s="523" t="s">
        <v>156</v>
      </c>
      <c r="B236" s="524"/>
      <c r="C236" s="524"/>
      <c r="D236" s="525"/>
      <c r="E236" s="526"/>
      <c r="F236" s="527"/>
      <c r="G236" s="527"/>
      <c r="H236" s="527"/>
      <c r="I236" s="527"/>
      <c r="J236" s="371">
        <f>I234+I235</f>
        <v>0</v>
      </c>
    </row>
    <row r="237" spans="1:10" x14ac:dyDescent="0.2">
      <c r="A237" s="373"/>
      <c r="B237" s="556"/>
      <c r="C237" s="556"/>
      <c r="D237" s="556"/>
      <c r="E237" s="556"/>
      <c r="F237" s="556"/>
      <c r="G237" s="556"/>
      <c r="H237" s="556"/>
      <c r="I237" s="556"/>
      <c r="J237" s="556"/>
    </row>
    <row r="238" spans="1:10" x14ac:dyDescent="0.2">
      <c r="A238" s="374" t="s">
        <v>7</v>
      </c>
      <c r="B238" s="374" t="s">
        <v>204</v>
      </c>
      <c r="C238" s="375"/>
      <c r="D238" s="376"/>
      <c r="E238" s="126" t="s">
        <v>146</v>
      </c>
      <c r="F238" s="531" t="s">
        <v>147</v>
      </c>
      <c r="G238" s="531"/>
      <c r="H238" s="126" t="s">
        <v>148</v>
      </c>
      <c r="I238" s="126" t="s">
        <v>149</v>
      </c>
      <c r="J238" s="377"/>
    </row>
    <row r="239" spans="1:10" ht="36" customHeight="1" x14ac:dyDescent="0.2">
      <c r="A239" s="313">
        <v>39113</v>
      </c>
      <c r="B239" s="552" t="s">
        <v>411</v>
      </c>
      <c r="C239" s="552"/>
      <c r="D239" s="552"/>
      <c r="E239" s="126" t="s">
        <v>144</v>
      </c>
      <c r="F239" s="553">
        <v>1</v>
      </c>
      <c r="G239" s="553"/>
      <c r="H239" s="373">
        <v>189.84</v>
      </c>
      <c r="I239" s="361">
        <f>H239</f>
        <v>189.84</v>
      </c>
      <c r="J239" s="377"/>
    </row>
    <row r="240" spans="1:10" x14ac:dyDescent="0.2">
      <c r="A240" s="389"/>
      <c r="B240" s="552"/>
      <c r="C240" s="552"/>
      <c r="D240" s="552"/>
      <c r="E240" s="126"/>
      <c r="F240" s="554"/>
      <c r="G240" s="554"/>
      <c r="H240" s="126"/>
      <c r="I240" s="361"/>
      <c r="J240" s="377"/>
    </row>
    <row r="241" spans="1:10" x14ac:dyDescent="0.2">
      <c r="A241" s="389"/>
      <c r="B241" s="552"/>
      <c r="C241" s="552"/>
      <c r="D241" s="552"/>
      <c r="E241" s="126"/>
      <c r="F241" s="553"/>
      <c r="G241" s="553"/>
      <c r="H241" s="387"/>
      <c r="I241" s="361"/>
      <c r="J241" s="377"/>
    </row>
    <row r="242" spans="1:10" x14ac:dyDescent="0.2">
      <c r="A242" s="523" t="s">
        <v>215</v>
      </c>
      <c r="B242" s="524"/>
      <c r="C242" s="524"/>
      <c r="D242" s="525"/>
      <c r="E242" s="526"/>
      <c r="F242" s="527"/>
      <c r="G242" s="527"/>
      <c r="H242" s="527"/>
      <c r="I242" s="527"/>
      <c r="J242" s="371">
        <f>SUM(I239:I241)</f>
        <v>189.84</v>
      </c>
    </row>
    <row r="243" spans="1:10" x14ac:dyDescent="0.2">
      <c r="A243" s="373"/>
      <c r="B243" s="379"/>
      <c r="C243" s="379"/>
      <c r="D243" s="379"/>
      <c r="E243" s="379"/>
      <c r="F243" s="379"/>
      <c r="G243" s="379"/>
      <c r="H243" s="379"/>
      <c r="I243" s="379"/>
      <c r="J243" s="379"/>
    </row>
    <row r="244" spans="1:10" x14ac:dyDescent="0.2">
      <c r="A244" s="374" t="s">
        <v>7</v>
      </c>
      <c r="B244" s="528" t="s">
        <v>216</v>
      </c>
      <c r="C244" s="529"/>
      <c r="D244" s="530"/>
      <c r="E244" s="126" t="s">
        <v>146</v>
      </c>
      <c r="F244" s="531" t="s">
        <v>147</v>
      </c>
      <c r="G244" s="531"/>
      <c r="H244" s="126" t="s">
        <v>148</v>
      </c>
      <c r="I244" s="126" t="s">
        <v>149</v>
      </c>
      <c r="J244" s="377"/>
    </row>
    <row r="245" spans="1:10" x14ac:dyDescent="0.2">
      <c r="A245" s="305"/>
      <c r="B245" s="446"/>
      <c r="C245" s="447"/>
      <c r="D245" s="448"/>
      <c r="E245" s="126"/>
      <c r="F245" s="532"/>
      <c r="G245" s="533"/>
      <c r="H245" s="360"/>
      <c r="I245" s="361"/>
      <c r="J245" s="362"/>
    </row>
    <row r="246" spans="1:10" x14ac:dyDescent="0.2">
      <c r="A246" s="523" t="s">
        <v>217</v>
      </c>
      <c r="B246" s="524"/>
      <c r="C246" s="524"/>
      <c r="D246" s="525"/>
      <c r="E246" s="526"/>
      <c r="F246" s="527"/>
      <c r="G246" s="527"/>
      <c r="H246" s="527"/>
      <c r="I246" s="527"/>
      <c r="J246" s="371">
        <f>I245</f>
        <v>0</v>
      </c>
    </row>
    <row r="247" spans="1:10" x14ac:dyDescent="0.2">
      <c r="A247" s="380"/>
      <c r="B247" s="381"/>
      <c r="C247" s="381"/>
      <c r="D247" s="381"/>
      <c r="E247" s="382"/>
      <c r="F247" s="382"/>
      <c r="G247" s="382"/>
      <c r="H247" s="382"/>
      <c r="I247" s="382"/>
      <c r="J247" s="371"/>
    </row>
    <row r="248" spans="1:10" x14ac:dyDescent="0.2">
      <c r="A248" s="528" t="s">
        <v>157</v>
      </c>
      <c r="B248" s="529"/>
      <c r="C248" s="529"/>
      <c r="D248" s="529"/>
      <c r="E248" s="529"/>
      <c r="F248" s="529"/>
      <c r="G248" s="529"/>
      <c r="H248" s="529"/>
      <c r="I248" s="529"/>
      <c r="J248" s="530"/>
    </row>
    <row r="249" spans="1:10" x14ac:dyDescent="0.2">
      <c r="A249" s="528" t="s">
        <v>158</v>
      </c>
      <c r="B249" s="529"/>
      <c r="C249" s="529"/>
      <c r="D249" s="529"/>
      <c r="E249" s="530"/>
      <c r="F249" s="555" t="s">
        <v>159</v>
      </c>
      <c r="G249" s="555"/>
      <c r="H249" s="555"/>
      <c r="I249" s="555" t="s">
        <v>160</v>
      </c>
      <c r="J249" s="555"/>
    </row>
    <row r="250" spans="1:10" x14ac:dyDescent="0.2">
      <c r="A250" s="547" t="s">
        <v>161</v>
      </c>
      <c r="B250" s="548"/>
      <c r="C250" s="548"/>
      <c r="D250" s="548"/>
      <c r="E250" s="549"/>
      <c r="F250" s="550"/>
      <c r="G250" s="531"/>
      <c r="H250" s="531"/>
      <c r="I250" s="542">
        <f>J236</f>
        <v>0</v>
      </c>
      <c r="J250" s="542"/>
    </row>
    <row r="251" spans="1:10" x14ac:dyDescent="0.2">
      <c r="A251" s="547" t="s">
        <v>162</v>
      </c>
      <c r="B251" s="548"/>
      <c r="C251" s="548"/>
      <c r="D251" s="548"/>
      <c r="E251" s="549"/>
      <c r="F251" s="550"/>
      <c r="G251" s="531"/>
      <c r="H251" s="531"/>
      <c r="I251" s="542">
        <f>J242</f>
        <v>189.84</v>
      </c>
      <c r="J251" s="542"/>
    </row>
    <row r="252" spans="1:10" x14ac:dyDescent="0.2">
      <c r="A252" s="547" t="s">
        <v>218</v>
      </c>
      <c r="B252" s="548"/>
      <c r="C252" s="548"/>
      <c r="D252" s="548"/>
      <c r="E252" s="549"/>
      <c r="F252" s="550"/>
      <c r="G252" s="531"/>
      <c r="H252" s="531"/>
      <c r="I252" s="542">
        <f>J246</f>
        <v>0</v>
      </c>
      <c r="J252" s="542"/>
    </row>
    <row r="253" spans="1:10" x14ac:dyDescent="0.2">
      <c r="A253" s="547" t="s">
        <v>219</v>
      </c>
      <c r="B253" s="548"/>
      <c r="C253" s="548"/>
      <c r="D253" s="548"/>
      <c r="E253" s="549"/>
      <c r="F253" s="551"/>
      <c r="G253" s="551"/>
      <c r="H253" s="551"/>
      <c r="I253" s="542">
        <f>(I250+I251+I252)*F253</f>
        <v>0</v>
      </c>
      <c r="J253" s="542"/>
    </row>
    <row r="254" spans="1:10" x14ac:dyDescent="0.2">
      <c r="A254" s="543" t="s">
        <v>20</v>
      </c>
      <c r="B254" s="544"/>
      <c r="C254" s="544"/>
      <c r="D254" s="544"/>
      <c r="E254" s="545"/>
      <c r="F254" s="531"/>
      <c r="G254" s="531"/>
      <c r="H254" s="531"/>
      <c r="I254" s="546">
        <f>I250+I253+I251+I252</f>
        <v>189.84</v>
      </c>
      <c r="J254" s="546"/>
    </row>
    <row r="255" spans="1:10" x14ac:dyDescent="0.2">
      <c r="A255" s="534"/>
      <c r="B255" s="535"/>
      <c r="C255" s="535"/>
      <c r="D255" s="535"/>
      <c r="E255" s="536"/>
      <c r="F255" s="537"/>
      <c r="G255" s="538"/>
      <c r="H255" s="539"/>
      <c r="I255" s="540"/>
      <c r="J255" s="541"/>
    </row>
    <row r="256" spans="1:10" x14ac:dyDescent="0.2">
      <c r="A256" s="523" t="s">
        <v>98</v>
      </c>
      <c r="B256" s="524"/>
      <c r="C256" s="524"/>
      <c r="D256" s="524"/>
      <c r="E256" s="525"/>
      <c r="F256" s="531"/>
      <c r="G256" s="531"/>
      <c r="H256" s="526"/>
      <c r="I256" s="383"/>
      <c r="J256" s="391">
        <f>I254</f>
        <v>189.84</v>
      </c>
    </row>
    <row r="259" spans="1:9" x14ac:dyDescent="0.2">
      <c r="A259" t="str">
        <f>PLANILHA!A78</f>
        <v>Vargem Alta / ES,17 DE AGOSTO DE 2021.</v>
      </c>
    </row>
    <row r="261" spans="1:9" x14ac:dyDescent="0.2">
      <c r="G261" s="521" t="s">
        <v>101</v>
      </c>
      <c r="H261" s="521"/>
      <c r="I261" s="521"/>
    </row>
    <row r="262" spans="1:9" x14ac:dyDescent="0.2">
      <c r="G262" s="522" t="s">
        <v>103</v>
      </c>
      <c r="H262" s="522"/>
      <c r="I262" s="522"/>
    </row>
    <row r="263" spans="1:9" x14ac:dyDescent="0.2">
      <c r="G263" s="522"/>
      <c r="H263" s="522"/>
      <c r="I263" s="522"/>
    </row>
  </sheetData>
  <mergeCells count="470">
    <mergeCell ref="A59:E59"/>
    <mergeCell ref="F59:H59"/>
    <mergeCell ref="A56:E56"/>
    <mergeCell ref="F56:H56"/>
    <mergeCell ref="I56:J56"/>
    <mergeCell ref="A57:E57"/>
    <mergeCell ref="F57:H57"/>
    <mergeCell ref="I57:J57"/>
    <mergeCell ref="A54:E54"/>
    <mergeCell ref="F54:H54"/>
    <mergeCell ref="I54:J54"/>
    <mergeCell ref="A55:E55"/>
    <mergeCell ref="F55:H55"/>
    <mergeCell ref="I55:J55"/>
    <mergeCell ref="A58:E58"/>
    <mergeCell ref="F58:H58"/>
    <mergeCell ref="I58:J58"/>
    <mergeCell ref="A51:E51"/>
    <mergeCell ref="F51:H51"/>
    <mergeCell ref="I51:J51"/>
    <mergeCell ref="A52:E52"/>
    <mergeCell ref="F52:H52"/>
    <mergeCell ref="I52:J52"/>
    <mergeCell ref="A53:E53"/>
    <mergeCell ref="F53:H53"/>
    <mergeCell ref="I53:J53"/>
    <mergeCell ref="B45:D45"/>
    <mergeCell ref="F45:G45"/>
    <mergeCell ref="B46:D46"/>
    <mergeCell ref="F46:G46"/>
    <mergeCell ref="B47:D47"/>
    <mergeCell ref="F47:G47"/>
    <mergeCell ref="A48:D48"/>
    <mergeCell ref="E48:I48"/>
    <mergeCell ref="A50:J50"/>
    <mergeCell ref="B39:D39"/>
    <mergeCell ref="F39:G39"/>
    <mergeCell ref="B40:D40"/>
    <mergeCell ref="F40:G40"/>
    <mergeCell ref="B41:D41"/>
    <mergeCell ref="F41:G41"/>
    <mergeCell ref="B42:D42"/>
    <mergeCell ref="F42:G42"/>
    <mergeCell ref="A43:D43"/>
    <mergeCell ref="E43:I43"/>
    <mergeCell ref="B34:D34"/>
    <mergeCell ref="F34:G34"/>
    <mergeCell ref="B35:D35"/>
    <mergeCell ref="F35:G35"/>
    <mergeCell ref="B36:D36"/>
    <mergeCell ref="F36:G36"/>
    <mergeCell ref="B37:D37"/>
    <mergeCell ref="F37:G37"/>
    <mergeCell ref="B38:D38"/>
    <mergeCell ref="F38:G38"/>
    <mergeCell ref="B29:D29"/>
    <mergeCell ref="F29:G29"/>
    <mergeCell ref="B30:D30"/>
    <mergeCell ref="F30:G30"/>
    <mergeCell ref="B31:D31"/>
    <mergeCell ref="F31:G31"/>
    <mergeCell ref="B32:D32"/>
    <mergeCell ref="F32:G32"/>
    <mergeCell ref="B33:D33"/>
    <mergeCell ref="F33:G33"/>
    <mergeCell ref="B24:D24"/>
    <mergeCell ref="F24:G24"/>
    <mergeCell ref="B25:D25"/>
    <mergeCell ref="F25:G25"/>
    <mergeCell ref="B26:D26"/>
    <mergeCell ref="F26:G26"/>
    <mergeCell ref="B27:D27"/>
    <mergeCell ref="F27:G27"/>
    <mergeCell ref="B28:D28"/>
    <mergeCell ref="F28:G28"/>
    <mergeCell ref="F19:G19"/>
    <mergeCell ref="B20:D20"/>
    <mergeCell ref="F20:G20"/>
    <mergeCell ref="B21:D21"/>
    <mergeCell ref="F21:G21"/>
    <mergeCell ref="B22:D22"/>
    <mergeCell ref="F22:G22"/>
    <mergeCell ref="B23:D23"/>
    <mergeCell ref="F23:G23"/>
    <mergeCell ref="A1:J1"/>
    <mergeCell ref="A2:J2"/>
    <mergeCell ref="B3:J3"/>
    <mergeCell ref="B4:J4"/>
    <mergeCell ref="B5:J5"/>
    <mergeCell ref="A7:J7"/>
    <mergeCell ref="A60:J60"/>
    <mergeCell ref="B62:I62"/>
    <mergeCell ref="B63:I63"/>
    <mergeCell ref="B9:I9"/>
    <mergeCell ref="B10:I10"/>
    <mergeCell ref="B11:J11"/>
    <mergeCell ref="F12:G12"/>
    <mergeCell ref="B13:D13"/>
    <mergeCell ref="F13:G13"/>
    <mergeCell ref="B14:D14"/>
    <mergeCell ref="F14:G14"/>
    <mergeCell ref="B15:D15"/>
    <mergeCell ref="F15:G15"/>
    <mergeCell ref="A16:D16"/>
    <mergeCell ref="E16:I16"/>
    <mergeCell ref="B17:J17"/>
    <mergeCell ref="F18:G18"/>
    <mergeCell ref="B19:D19"/>
    <mergeCell ref="B67:D67"/>
    <mergeCell ref="F67:G67"/>
    <mergeCell ref="A68:D68"/>
    <mergeCell ref="E68:I68"/>
    <mergeCell ref="B69:J69"/>
    <mergeCell ref="F70:G70"/>
    <mergeCell ref="B64:J64"/>
    <mergeCell ref="F65:G65"/>
    <mergeCell ref="B66:D66"/>
    <mergeCell ref="F66:G66"/>
    <mergeCell ref="A74:D74"/>
    <mergeCell ref="E74:I74"/>
    <mergeCell ref="B76:D76"/>
    <mergeCell ref="F76:G76"/>
    <mergeCell ref="B71:D71"/>
    <mergeCell ref="F71:G71"/>
    <mergeCell ref="B72:D72"/>
    <mergeCell ref="F72:G72"/>
    <mergeCell ref="B73:D73"/>
    <mergeCell ref="F73:G73"/>
    <mergeCell ref="A82:E82"/>
    <mergeCell ref="F82:H82"/>
    <mergeCell ref="I82:J82"/>
    <mergeCell ref="A83:E83"/>
    <mergeCell ref="F83:H83"/>
    <mergeCell ref="I83:J83"/>
    <mergeCell ref="B77:D77"/>
    <mergeCell ref="F77:G77"/>
    <mergeCell ref="A78:D78"/>
    <mergeCell ref="E78:I78"/>
    <mergeCell ref="A80:J80"/>
    <mergeCell ref="A81:E81"/>
    <mergeCell ref="F81:H81"/>
    <mergeCell ref="I81:J81"/>
    <mergeCell ref="A86:E86"/>
    <mergeCell ref="F86:H86"/>
    <mergeCell ref="I86:J86"/>
    <mergeCell ref="A87:E87"/>
    <mergeCell ref="F87:H87"/>
    <mergeCell ref="I87:J87"/>
    <mergeCell ref="A84:E84"/>
    <mergeCell ref="F84:H84"/>
    <mergeCell ref="I84:J84"/>
    <mergeCell ref="A85:E85"/>
    <mergeCell ref="F85:H85"/>
    <mergeCell ref="I85:J85"/>
    <mergeCell ref="F99:G99"/>
    <mergeCell ref="B91:I91"/>
    <mergeCell ref="F94:G94"/>
    <mergeCell ref="B95:D95"/>
    <mergeCell ref="F95:G95"/>
    <mergeCell ref="A88:E88"/>
    <mergeCell ref="F88:H88"/>
    <mergeCell ref="I88:J88"/>
    <mergeCell ref="A89:E89"/>
    <mergeCell ref="F89:H89"/>
    <mergeCell ref="B90:I90"/>
    <mergeCell ref="B104:D104"/>
    <mergeCell ref="F104:G104"/>
    <mergeCell ref="A106:D106"/>
    <mergeCell ref="E106:I106"/>
    <mergeCell ref="B100:D100"/>
    <mergeCell ref="F100:G100"/>
    <mergeCell ref="B101:D101"/>
    <mergeCell ref="F101:G101"/>
    <mergeCell ref="E102:I102"/>
    <mergeCell ref="A110:E110"/>
    <mergeCell ref="F110:H110"/>
    <mergeCell ref="I110:J110"/>
    <mergeCell ref="A108:J108"/>
    <mergeCell ref="A109:E109"/>
    <mergeCell ref="F109:H109"/>
    <mergeCell ref="I109:J109"/>
    <mergeCell ref="B105:D105"/>
    <mergeCell ref="F105:G105"/>
    <mergeCell ref="F116:H116"/>
    <mergeCell ref="I116:J116"/>
    <mergeCell ref="A113:E113"/>
    <mergeCell ref="F113:H113"/>
    <mergeCell ref="I113:J113"/>
    <mergeCell ref="A114:E114"/>
    <mergeCell ref="F114:H114"/>
    <mergeCell ref="I114:J114"/>
    <mergeCell ref="A111:E111"/>
    <mergeCell ref="F111:H111"/>
    <mergeCell ref="I111:J111"/>
    <mergeCell ref="A112:E112"/>
    <mergeCell ref="F112:H112"/>
    <mergeCell ref="I112:J112"/>
    <mergeCell ref="F121:G121"/>
    <mergeCell ref="B122:D122"/>
    <mergeCell ref="F122:G122"/>
    <mergeCell ref="B123:D123"/>
    <mergeCell ref="F123:G123"/>
    <mergeCell ref="A124:D124"/>
    <mergeCell ref="E124:I124"/>
    <mergeCell ref="B92:J92"/>
    <mergeCell ref="F93:G93"/>
    <mergeCell ref="B94:D94"/>
    <mergeCell ref="A96:D96"/>
    <mergeCell ref="E96:I96"/>
    <mergeCell ref="B97:J97"/>
    <mergeCell ref="F98:G98"/>
    <mergeCell ref="B99:D99"/>
    <mergeCell ref="A102:D102"/>
    <mergeCell ref="A117:E117"/>
    <mergeCell ref="F117:H117"/>
    <mergeCell ref="B119:I119"/>
    <mergeCell ref="B120:J120"/>
    <mergeCell ref="A115:E115"/>
    <mergeCell ref="F115:H115"/>
    <mergeCell ref="I115:J115"/>
    <mergeCell ref="A116:E116"/>
    <mergeCell ref="B129:D129"/>
    <mergeCell ref="F129:G129"/>
    <mergeCell ref="A131:D131"/>
    <mergeCell ref="E131:I131"/>
    <mergeCell ref="B133:D133"/>
    <mergeCell ref="F133:G133"/>
    <mergeCell ref="B125:J125"/>
    <mergeCell ref="F126:G126"/>
    <mergeCell ref="B127:D127"/>
    <mergeCell ref="F127:G127"/>
    <mergeCell ref="B128:D128"/>
    <mergeCell ref="F128:G128"/>
    <mergeCell ref="I140:J140"/>
    <mergeCell ref="B134:D134"/>
    <mergeCell ref="F134:G134"/>
    <mergeCell ref="A135:D135"/>
    <mergeCell ref="E135:I135"/>
    <mergeCell ref="A137:J137"/>
    <mergeCell ref="A138:E138"/>
    <mergeCell ref="F138:H138"/>
    <mergeCell ref="I138:J138"/>
    <mergeCell ref="A145:E145"/>
    <mergeCell ref="F145:H145"/>
    <mergeCell ref="I145:J145"/>
    <mergeCell ref="A146:E146"/>
    <mergeCell ref="F146:H146"/>
    <mergeCell ref="B130:D130"/>
    <mergeCell ref="F130:G130"/>
    <mergeCell ref="A143:E143"/>
    <mergeCell ref="F143:H143"/>
    <mergeCell ref="I143:J143"/>
    <mergeCell ref="A144:E144"/>
    <mergeCell ref="F144:H144"/>
    <mergeCell ref="I144:J144"/>
    <mergeCell ref="A141:E141"/>
    <mergeCell ref="F141:H141"/>
    <mergeCell ref="I141:J141"/>
    <mergeCell ref="A142:E142"/>
    <mergeCell ref="F142:H142"/>
    <mergeCell ref="I142:J142"/>
    <mergeCell ref="A139:E139"/>
    <mergeCell ref="F139:H139"/>
    <mergeCell ref="I139:J139"/>
    <mergeCell ref="A140:E140"/>
    <mergeCell ref="F140:H140"/>
    <mergeCell ref="A153:D153"/>
    <mergeCell ref="E153:I153"/>
    <mergeCell ref="B154:J154"/>
    <mergeCell ref="F155:G155"/>
    <mergeCell ref="B156:D156"/>
    <mergeCell ref="F156:G156"/>
    <mergeCell ref="B148:I148"/>
    <mergeCell ref="B149:J149"/>
    <mergeCell ref="F150:G150"/>
    <mergeCell ref="B151:D151"/>
    <mergeCell ref="F151:G151"/>
    <mergeCell ref="B152:D152"/>
    <mergeCell ref="F152:G152"/>
    <mergeCell ref="A160:D160"/>
    <mergeCell ref="E160:I160"/>
    <mergeCell ref="B162:D162"/>
    <mergeCell ref="F162:G162"/>
    <mergeCell ref="B163:D163"/>
    <mergeCell ref="F163:G163"/>
    <mergeCell ref="B157:D157"/>
    <mergeCell ref="F157:G157"/>
    <mergeCell ref="B158:D158"/>
    <mergeCell ref="F158:G158"/>
    <mergeCell ref="B159:D159"/>
    <mergeCell ref="F159:G159"/>
    <mergeCell ref="A168:E168"/>
    <mergeCell ref="F168:H168"/>
    <mergeCell ref="I168:J168"/>
    <mergeCell ref="A169:E169"/>
    <mergeCell ref="F169:H169"/>
    <mergeCell ref="I169:J169"/>
    <mergeCell ref="A164:D164"/>
    <mergeCell ref="E164:I164"/>
    <mergeCell ref="A166:J166"/>
    <mergeCell ref="A167:E167"/>
    <mergeCell ref="F167:H167"/>
    <mergeCell ref="I167:J167"/>
    <mergeCell ref="A172:E172"/>
    <mergeCell ref="F172:H172"/>
    <mergeCell ref="I172:J172"/>
    <mergeCell ref="A173:E173"/>
    <mergeCell ref="F173:H173"/>
    <mergeCell ref="I173:J173"/>
    <mergeCell ref="A170:E170"/>
    <mergeCell ref="F170:H170"/>
    <mergeCell ref="I170:J170"/>
    <mergeCell ref="A171:E171"/>
    <mergeCell ref="F171:H171"/>
    <mergeCell ref="I171:J171"/>
    <mergeCell ref="B178:J178"/>
    <mergeCell ref="F179:G179"/>
    <mergeCell ref="B180:D180"/>
    <mergeCell ref="F180:G180"/>
    <mergeCell ref="B181:D181"/>
    <mergeCell ref="F181:G181"/>
    <mergeCell ref="A174:E174"/>
    <mergeCell ref="F174:H174"/>
    <mergeCell ref="I174:J174"/>
    <mergeCell ref="A175:E175"/>
    <mergeCell ref="F175:H175"/>
    <mergeCell ref="B177:I177"/>
    <mergeCell ref="A186:D186"/>
    <mergeCell ref="E186:I186"/>
    <mergeCell ref="B188:D188"/>
    <mergeCell ref="F188:G188"/>
    <mergeCell ref="B189:D189"/>
    <mergeCell ref="F189:G189"/>
    <mergeCell ref="A182:D182"/>
    <mergeCell ref="E182:I182"/>
    <mergeCell ref="B183:J183"/>
    <mergeCell ref="F184:G184"/>
    <mergeCell ref="B185:D185"/>
    <mergeCell ref="F185:G185"/>
    <mergeCell ref="A194:E194"/>
    <mergeCell ref="F194:H194"/>
    <mergeCell ref="I194:J194"/>
    <mergeCell ref="A195:E195"/>
    <mergeCell ref="F195:H195"/>
    <mergeCell ref="I195:J195"/>
    <mergeCell ref="A190:D190"/>
    <mergeCell ref="E190:I190"/>
    <mergeCell ref="A192:J192"/>
    <mergeCell ref="A193:E193"/>
    <mergeCell ref="F193:H193"/>
    <mergeCell ref="I193:J193"/>
    <mergeCell ref="A198:E198"/>
    <mergeCell ref="F198:H198"/>
    <mergeCell ref="I198:J198"/>
    <mergeCell ref="A199:E199"/>
    <mergeCell ref="F199:H199"/>
    <mergeCell ref="I199:J199"/>
    <mergeCell ref="A196:E196"/>
    <mergeCell ref="F196:H196"/>
    <mergeCell ref="I196:J196"/>
    <mergeCell ref="A197:E197"/>
    <mergeCell ref="F197:H197"/>
    <mergeCell ref="I197:J197"/>
    <mergeCell ref="A200:E200"/>
    <mergeCell ref="F200:H200"/>
    <mergeCell ref="I200:J200"/>
    <mergeCell ref="A201:E201"/>
    <mergeCell ref="F201:H201"/>
    <mergeCell ref="B204:I204"/>
    <mergeCell ref="B205:J205"/>
    <mergeCell ref="F206:G206"/>
    <mergeCell ref="A221:J221"/>
    <mergeCell ref="B207:D207"/>
    <mergeCell ref="F207:G207"/>
    <mergeCell ref="B208:D208"/>
    <mergeCell ref="F208:G208"/>
    <mergeCell ref="B203:I203"/>
    <mergeCell ref="B213:D213"/>
    <mergeCell ref="F213:G213"/>
    <mergeCell ref="B214:D214"/>
    <mergeCell ref="F214:G214"/>
    <mergeCell ref="B217:D217"/>
    <mergeCell ref="F217:G217"/>
    <mergeCell ref="B218:D218"/>
    <mergeCell ref="F218:G218"/>
    <mergeCell ref="A219:D219"/>
    <mergeCell ref="E219:I219"/>
    <mergeCell ref="A215:D215"/>
    <mergeCell ref="E215:I215"/>
    <mergeCell ref="A209:D209"/>
    <mergeCell ref="E209:I209"/>
    <mergeCell ref="B210:J210"/>
    <mergeCell ref="F211:G211"/>
    <mergeCell ref="B212:D212"/>
    <mergeCell ref="F212:G212"/>
    <mergeCell ref="A224:E224"/>
    <mergeCell ref="F224:H224"/>
    <mergeCell ref="I224:J224"/>
    <mergeCell ref="A225:E225"/>
    <mergeCell ref="F225:H225"/>
    <mergeCell ref="I225:J225"/>
    <mergeCell ref="A222:E222"/>
    <mergeCell ref="F222:H222"/>
    <mergeCell ref="I222:J222"/>
    <mergeCell ref="A223:E223"/>
    <mergeCell ref="F223:H223"/>
    <mergeCell ref="I223:J223"/>
    <mergeCell ref="A227:E227"/>
    <mergeCell ref="F227:H227"/>
    <mergeCell ref="I227:J227"/>
    <mergeCell ref="A228:E228"/>
    <mergeCell ref="F228:H228"/>
    <mergeCell ref="I228:J228"/>
    <mergeCell ref="A226:E226"/>
    <mergeCell ref="F226:H226"/>
    <mergeCell ref="I226:J226"/>
    <mergeCell ref="B235:D235"/>
    <mergeCell ref="F235:G235"/>
    <mergeCell ref="A236:D236"/>
    <mergeCell ref="E236:I236"/>
    <mergeCell ref="B237:J237"/>
    <mergeCell ref="F238:G238"/>
    <mergeCell ref="A229:E229"/>
    <mergeCell ref="F229:H229"/>
    <mergeCell ref="B231:I231"/>
    <mergeCell ref="B232:J232"/>
    <mergeCell ref="F233:G233"/>
    <mergeCell ref="B234:D234"/>
    <mergeCell ref="F234:G234"/>
    <mergeCell ref="A250:E250"/>
    <mergeCell ref="F250:H250"/>
    <mergeCell ref="I250:J250"/>
    <mergeCell ref="A251:E251"/>
    <mergeCell ref="F251:H251"/>
    <mergeCell ref="B239:D239"/>
    <mergeCell ref="F239:G239"/>
    <mergeCell ref="B240:D240"/>
    <mergeCell ref="F240:G240"/>
    <mergeCell ref="B241:D241"/>
    <mergeCell ref="F241:G241"/>
    <mergeCell ref="A246:D246"/>
    <mergeCell ref="E246:I246"/>
    <mergeCell ref="A248:J248"/>
    <mergeCell ref="A249:E249"/>
    <mergeCell ref="F249:H249"/>
    <mergeCell ref="I249:J249"/>
    <mergeCell ref="G261:I261"/>
    <mergeCell ref="G262:I262"/>
    <mergeCell ref="G263:I263"/>
    <mergeCell ref="A242:D242"/>
    <mergeCell ref="E242:I242"/>
    <mergeCell ref="B244:D244"/>
    <mergeCell ref="F244:G244"/>
    <mergeCell ref="B245:D245"/>
    <mergeCell ref="F245:G245"/>
    <mergeCell ref="A255:E255"/>
    <mergeCell ref="F255:H255"/>
    <mergeCell ref="I255:J255"/>
    <mergeCell ref="I251:J251"/>
    <mergeCell ref="A256:E256"/>
    <mergeCell ref="F256:H256"/>
    <mergeCell ref="A254:E254"/>
    <mergeCell ref="F254:H254"/>
    <mergeCell ref="I254:J254"/>
    <mergeCell ref="A252:E252"/>
    <mergeCell ref="F252:H252"/>
    <mergeCell ref="I252:J252"/>
    <mergeCell ref="A253:E253"/>
    <mergeCell ref="F253:H253"/>
    <mergeCell ref="I253:J253"/>
  </mergeCells>
  <pageMargins left="0.511811024" right="0.511811024" top="0.78740157499999996" bottom="0.78740157499999996" header="0.31496062000000002" footer="0.31496062000000002"/>
  <pageSetup paperSize="9" scale="86" orientation="portrait" r:id="rId1"/>
  <rowBreaks count="1" manualBreakCount="1">
    <brk id="202" max="9"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6"/>
  <sheetViews>
    <sheetView view="pageBreakPreview" zoomScale="90" zoomScaleNormal="112" zoomScaleSheetLayoutView="90" workbookViewId="0">
      <selection activeCell="I15" sqref="I15"/>
    </sheetView>
  </sheetViews>
  <sheetFormatPr defaultRowHeight="12.75" x14ac:dyDescent="0.2"/>
  <cols>
    <col min="8" max="8" width="10.85546875" customWidth="1"/>
    <col min="9" max="9" width="12.42578125" customWidth="1"/>
    <col min="11" max="11" width="11.42578125" bestFit="1" customWidth="1"/>
  </cols>
  <sheetData>
    <row r="1" spans="1:11" ht="20.25" x14ac:dyDescent="0.2">
      <c r="A1" s="650" t="s">
        <v>139</v>
      </c>
      <c r="B1" s="651"/>
      <c r="C1" s="651"/>
      <c r="D1" s="651"/>
      <c r="E1" s="651"/>
      <c r="F1" s="651"/>
      <c r="G1" s="651"/>
      <c r="H1" s="651"/>
      <c r="I1" s="651"/>
      <c r="J1" s="651"/>
      <c r="K1" s="652"/>
    </row>
    <row r="2" spans="1:11" ht="15.75" x14ac:dyDescent="0.2">
      <c r="A2" s="653" t="s">
        <v>140</v>
      </c>
      <c r="B2" s="654"/>
      <c r="C2" s="654"/>
      <c r="D2" s="654"/>
      <c r="E2" s="654"/>
      <c r="F2" s="654"/>
      <c r="G2" s="654"/>
      <c r="H2" s="654"/>
      <c r="I2" s="654"/>
      <c r="J2" s="654"/>
      <c r="K2" s="655"/>
    </row>
    <row r="3" spans="1:11" x14ac:dyDescent="0.2">
      <c r="A3" s="408"/>
      <c r="B3" s="656"/>
      <c r="C3" s="656"/>
      <c r="D3" s="656"/>
      <c r="E3" s="656"/>
      <c r="F3" s="656"/>
      <c r="G3" s="656"/>
      <c r="H3" s="656"/>
      <c r="I3" s="656"/>
      <c r="J3" s="656"/>
      <c r="K3" s="657"/>
    </row>
    <row r="4" spans="1:11" ht="24.75" customHeight="1" x14ac:dyDescent="0.2">
      <c r="A4" s="84" t="s">
        <v>1</v>
      </c>
      <c r="B4" s="658" t="str">
        <f>PLANILHA!B3</f>
        <v xml:space="preserve">CONSTRUÇÃO DE CAMPO DE FUTEBOL SOCIETY COM GRAMA NATURAL, ALAMBRADO E ILUMINAÇÃO 29,00m x 44,00m   - CAMPO BOM DE BOLA </v>
      </c>
      <c r="C4" s="658"/>
      <c r="D4" s="658"/>
      <c r="E4" s="658"/>
      <c r="F4" s="658"/>
      <c r="G4" s="658"/>
      <c r="H4" s="658"/>
      <c r="I4" s="658"/>
      <c r="J4" s="658"/>
      <c r="K4" s="659"/>
    </row>
    <row r="5" spans="1:11" x14ac:dyDescent="0.2">
      <c r="A5" s="85" t="s">
        <v>3</v>
      </c>
      <c r="B5" s="660" t="str">
        <f>PLANILHA!B4</f>
        <v>VILA ESPERANÇA - VARGEM ALTA / ES</v>
      </c>
      <c r="C5" s="660"/>
      <c r="D5" s="660"/>
      <c r="E5" s="660"/>
      <c r="F5" s="660"/>
      <c r="G5" s="660"/>
      <c r="H5" s="660"/>
      <c r="I5" s="660"/>
      <c r="J5" s="660"/>
      <c r="K5" s="661"/>
    </row>
    <row r="6" spans="1:11" x14ac:dyDescent="0.2">
      <c r="A6" s="57"/>
      <c r="B6" s="58"/>
      <c r="C6" s="58"/>
      <c r="D6" s="58"/>
      <c r="E6" s="58"/>
      <c r="F6" s="58"/>
      <c r="G6" s="58"/>
      <c r="H6" s="58"/>
      <c r="I6" s="58"/>
      <c r="J6" s="58"/>
      <c r="K6" s="59"/>
    </row>
    <row r="7" spans="1:11" x14ac:dyDescent="0.2">
      <c r="A7" s="662" t="s">
        <v>141</v>
      </c>
      <c r="B7" s="663"/>
      <c r="C7" s="663"/>
      <c r="D7" s="663"/>
      <c r="E7" s="663"/>
      <c r="F7" s="663"/>
      <c r="G7" s="663"/>
      <c r="H7" s="663"/>
      <c r="I7" s="663"/>
      <c r="J7" s="663"/>
      <c r="K7" s="664"/>
    </row>
    <row r="8" spans="1:11" x14ac:dyDescent="0.2">
      <c r="A8" s="665"/>
      <c r="B8" s="666"/>
      <c r="C8" s="666"/>
      <c r="D8" s="666"/>
      <c r="E8" s="666"/>
      <c r="F8" s="666"/>
      <c r="G8" s="666"/>
      <c r="H8" s="666"/>
      <c r="I8" s="666"/>
      <c r="J8" s="666"/>
      <c r="K8" s="667"/>
    </row>
    <row r="9" spans="1:11" x14ac:dyDescent="0.2">
      <c r="A9" s="57"/>
      <c r="B9" s="668"/>
      <c r="C9" s="668"/>
      <c r="D9" s="668"/>
      <c r="E9" s="668"/>
      <c r="F9" s="668"/>
      <c r="G9" s="668"/>
      <c r="H9" s="668"/>
      <c r="I9" s="668"/>
      <c r="J9" s="668"/>
      <c r="K9" s="669"/>
    </row>
    <row r="10" spans="1:11" x14ac:dyDescent="0.2">
      <c r="A10" s="60" t="s">
        <v>458</v>
      </c>
      <c r="B10" s="670" t="str">
        <f>PLANILHA!C72</f>
        <v xml:space="preserve">ADMINISTRAÇÃO LOCAL </v>
      </c>
      <c r="C10" s="670"/>
      <c r="D10" s="670"/>
      <c r="E10" s="670"/>
      <c r="F10" s="670"/>
      <c r="G10" s="670"/>
      <c r="H10" s="670"/>
      <c r="I10" s="670"/>
      <c r="J10" s="671"/>
      <c r="K10" s="61" t="s">
        <v>142</v>
      </c>
    </row>
    <row r="11" spans="1:11" x14ac:dyDescent="0.2">
      <c r="A11" s="62" t="s">
        <v>306</v>
      </c>
      <c r="B11" s="636" t="s">
        <v>143</v>
      </c>
      <c r="C11" s="637"/>
      <c r="D11" s="637"/>
      <c r="E11" s="637"/>
      <c r="F11" s="637"/>
      <c r="G11" s="637"/>
      <c r="H11" s="637"/>
      <c r="I11" s="637"/>
      <c r="J11" s="638"/>
      <c r="K11" s="63" t="s">
        <v>144</v>
      </c>
    </row>
    <row r="12" spans="1:11" x14ac:dyDescent="0.2">
      <c r="A12" s="57"/>
      <c r="B12" s="672"/>
      <c r="C12" s="672"/>
      <c r="D12" s="672"/>
      <c r="E12" s="672"/>
      <c r="F12" s="672"/>
      <c r="G12" s="672"/>
      <c r="H12" s="672"/>
      <c r="I12" s="672"/>
      <c r="J12" s="672"/>
      <c r="K12" s="673"/>
    </row>
    <row r="13" spans="1:11" x14ac:dyDescent="0.2">
      <c r="A13" s="165" t="s">
        <v>7</v>
      </c>
      <c r="B13" s="64" t="s">
        <v>145</v>
      </c>
      <c r="C13" s="166"/>
      <c r="D13" s="167"/>
      <c r="E13" s="163" t="s">
        <v>146</v>
      </c>
      <c r="F13" s="649" t="s">
        <v>147</v>
      </c>
      <c r="G13" s="649"/>
      <c r="H13" s="163" t="s">
        <v>148</v>
      </c>
      <c r="I13" s="163" t="s">
        <v>149</v>
      </c>
      <c r="J13" s="65" t="s">
        <v>150</v>
      </c>
      <c r="K13" s="66" t="s">
        <v>98</v>
      </c>
    </row>
    <row r="14" spans="1:11" ht="22.5" x14ac:dyDescent="0.2">
      <c r="A14" s="67" t="s">
        <v>151</v>
      </c>
      <c r="B14" s="636" t="s">
        <v>152</v>
      </c>
      <c r="C14" s="637"/>
      <c r="D14" s="638"/>
      <c r="E14" s="163" t="s">
        <v>153</v>
      </c>
      <c r="F14" s="639">
        <v>0.1</v>
      </c>
      <c r="G14" s="639"/>
      <c r="H14" s="68">
        <v>16216.79</v>
      </c>
      <c r="I14" s="168">
        <f>H14*F14</f>
        <v>1621.6790000000001</v>
      </c>
      <c r="J14" s="69">
        <v>4</v>
      </c>
      <c r="K14" s="70">
        <f>J14*I14</f>
        <v>6486.7160000000003</v>
      </c>
    </row>
    <row r="15" spans="1:11" ht="22.5" x14ac:dyDescent="0.2">
      <c r="A15" s="67" t="s">
        <v>154</v>
      </c>
      <c r="B15" s="636" t="s">
        <v>155</v>
      </c>
      <c r="C15" s="637"/>
      <c r="D15" s="638"/>
      <c r="E15" s="71" t="s">
        <v>153</v>
      </c>
      <c r="F15" s="640">
        <v>0.3</v>
      </c>
      <c r="G15" s="640"/>
      <c r="H15" s="72">
        <v>5802.42</v>
      </c>
      <c r="I15" s="73">
        <f>H15*F15</f>
        <v>1740.7259999999999</v>
      </c>
      <c r="J15" s="74">
        <v>4</v>
      </c>
      <c r="K15" s="70">
        <f>J15*I15</f>
        <v>6962.9039999999995</v>
      </c>
    </row>
    <row r="16" spans="1:11" x14ac:dyDescent="0.2">
      <c r="A16" s="641" t="s">
        <v>156</v>
      </c>
      <c r="B16" s="642"/>
      <c r="C16" s="642"/>
      <c r="D16" s="643"/>
      <c r="E16" s="644"/>
      <c r="F16" s="645"/>
      <c r="G16" s="645"/>
      <c r="H16" s="645"/>
      <c r="I16" s="645"/>
      <c r="J16" s="646"/>
      <c r="K16" s="75">
        <f>K14+K15</f>
        <v>13449.619999999999</v>
      </c>
    </row>
    <row r="17" spans="1:11" x14ac:dyDescent="0.2">
      <c r="A17" s="57"/>
      <c r="B17" s="606"/>
      <c r="C17" s="606"/>
      <c r="D17" s="606"/>
      <c r="E17" s="606"/>
      <c r="F17" s="606"/>
      <c r="G17" s="606"/>
      <c r="H17" s="606"/>
      <c r="I17" s="606"/>
      <c r="J17" s="606"/>
      <c r="K17" s="647"/>
    </row>
    <row r="18" spans="1:11" x14ac:dyDescent="0.2">
      <c r="A18" s="57"/>
      <c r="B18" s="607"/>
      <c r="C18" s="607"/>
      <c r="D18" s="607"/>
      <c r="E18" s="164"/>
      <c r="F18" s="606"/>
      <c r="G18" s="606"/>
      <c r="H18" s="164"/>
      <c r="I18" s="164"/>
      <c r="J18" s="606"/>
      <c r="K18" s="647"/>
    </row>
    <row r="19" spans="1:11" x14ac:dyDescent="0.2">
      <c r="A19" s="631" t="s">
        <v>157</v>
      </c>
      <c r="B19" s="632"/>
      <c r="C19" s="632"/>
      <c r="D19" s="632"/>
      <c r="E19" s="632"/>
      <c r="F19" s="632"/>
      <c r="G19" s="632"/>
      <c r="H19" s="632"/>
      <c r="I19" s="632"/>
      <c r="J19" s="632"/>
      <c r="K19" s="648"/>
    </row>
    <row r="20" spans="1:11" x14ac:dyDescent="0.2">
      <c r="A20" s="631" t="s">
        <v>158</v>
      </c>
      <c r="B20" s="632"/>
      <c r="C20" s="632"/>
      <c r="D20" s="632"/>
      <c r="E20" s="633"/>
      <c r="F20" s="634" t="s">
        <v>159</v>
      </c>
      <c r="G20" s="634"/>
      <c r="H20" s="634"/>
      <c r="I20" s="634" t="s">
        <v>160</v>
      </c>
      <c r="J20" s="634"/>
      <c r="K20" s="635"/>
    </row>
    <row r="21" spans="1:11" x14ac:dyDescent="0.2">
      <c r="A21" s="623" t="s">
        <v>161</v>
      </c>
      <c r="B21" s="624"/>
      <c r="C21" s="624"/>
      <c r="D21" s="624"/>
      <c r="E21" s="625"/>
      <c r="F21" s="630"/>
      <c r="G21" s="621"/>
      <c r="H21" s="621"/>
      <c r="I21" s="462">
        <f>K16</f>
        <v>13449.619999999999</v>
      </c>
      <c r="J21" s="462"/>
      <c r="K21" s="462"/>
    </row>
    <row r="22" spans="1:11" x14ac:dyDescent="0.2">
      <c r="A22" s="623" t="s">
        <v>162</v>
      </c>
      <c r="B22" s="624"/>
      <c r="C22" s="624"/>
      <c r="D22" s="624"/>
      <c r="E22" s="625"/>
      <c r="F22" s="630"/>
      <c r="G22" s="621"/>
      <c r="H22" s="621"/>
      <c r="I22" s="462">
        <f>J12</f>
        <v>0</v>
      </c>
      <c r="J22" s="462"/>
      <c r="K22" s="462"/>
    </row>
    <row r="23" spans="1:11" x14ac:dyDescent="0.2">
      <c r="A23" s="623" t="s">
        <v>163</v>
      </c>
      <c r="B23" s="624"/>
      <c r="C23" s="624"/>
      <c r="D23" s="624"/>
      <c r="E23" s="625"/>
      <c r="F23" s="630"/>
      <c r="G23" s="621"/>
      <c r="H23" s="621"/>
      <c r="I23" s="462">
        <f>J17</f>
        <v>0</v>
      </c>
      <c r="J23" s="462"/>
      <c r="K23" s="462"/>
    </row>
    <row r="24" spans="1:11" x14ac:dyDescent="0.2">
      <c r="A24" s="623" t="s">
        <v>164</v>
      </c>
      <c r="B24" s="624"/>
      <c r="C24" s="624"/>
      <c r="D24" s="624"/>
      <c r="E24" s="625"/>
      <c r="F24" s="626">
        <v>0.29630000000000001</v>
      </c>
      <c r="G24" s="626"/>
      <c r="H24" s="626"/>
      <c r="I24" s="462">
        <f>I21*F24</f>
        <v>3985.122406</v>
      </c>
      <c r="J24" s="462"/>
      <c r="K24" s="462"/>
    </row>
    <row r="25" spans="1:11" x14ac:dyDescent="0.2">
      <c r="A25" s="623" t="s">
        <v>165</v>
      </c>
      <c r="B25" s="624"/>
      <c r="C25" s="624"/>
      <c r="D25" s="624"/>
      <c r="E25" s="625"/>
      <c r="F25" s="626">
        <v>0.86739999999999995</v>
      </c>
      <c r="G25" s="626"/>
      <c r="H25" s="626"/>
      <c r="I25" s="462">
        <v>0</v>
      </c>
      <c r="J25" s="462"/>
      <c r="K25" s="462"/>
    </row>
    <row r="26" spans="1:11" x14ac:dyDescent="0.2">
      <c r="A26" s="627" t="s">
        <v>20</v>
      </c>
      <c r="B26" s="628"/>
      <c r="C26" s="628"/>
      <c r="D26" s="628"/>
      <c r="E26" s="629"/>
      <c r="F26" s="621"/>
      <c r="G26" s="621"/>
      <c r="H26" s="621"/>
      <c r="I26" s="467">
        <f>I24+I21+I22+I23</f>
        <v>17434.742405999998</v>
      </c>
      <c r="J26" s="467"/>
      <c r="K26" s="467"/>
    </row>
    <row r="27" spans="1:11" x14ac:dyDescent="0.2">
      <c r="A27" s="612"/>
      <c r="B27" s="613"/>
      <c r="C27" s="613"/>
      <c r="D27" s="613"/>
      <c r="E27" s="614"/>
      <c r="F27" s="615"/>
      <c r="G27" s="616"/>
      <c r="H27" s="617"/>
      <c r="I27" s="478"/>
      <c r="J27" s="494"/>
      <c r="K27" s="479"/>
    </row>
    <row r="28" spans="1:11" x14ac:dyDescent="0.2">
      <c r="A28" s="618" t="s">
        <v>98</v>
      </c>
      <c r="B28" s="619"/>
      <c r="C28" s="619"/>
      <c r="D28" s="619"/>
      <c r="E28" s="620"/>
      <c r="F28" s="621"/>
      <c r="G28" s="621"/>
      <c r="H28" s="622"/>
      <c r="I28" s="612"/>
      <c r="J28" s="613"/>
      <c r="K28" s="76">
        <f>I25+I26</f>
        <v>17434.742405999998</v>
      </c>
    </row>
    <row r="29" spans="1:11" x14ac:dyDescent="0.2">
      <c r="A29" s="77"/>
      <c r="B29" s="77"/>
      <c r="C29" s="77"/>
      <c r="D29" s="77"/>
      <c r="E29" s="77"/>
      <c r="F29" s="78"/>
      <c r="G29" s="78"/>
      <c r="H29" s="78"/>
      <c r="I29" s="169"/>
      <c r="J29" s="169"/>
      <c r="K29" s="169"/>
    </row>
    <row r="30" spans="1:11" x14ac:dyDescent="0.2">
      <c r="A30" s="77"/>
      <c r="B30" s="77"/>
      <c r="C30" s="77"/>
      <c r="D30" s="77"/>
      <c r="E30" s="77"/>
      <c r="F30" s="78"/>
      <c r="G30" s="78"/>
      <c r="H30" s="78"/>
      <c r="I30" s="169"/>
      <c r="J30" s="169"/>
      <c r="K30" s="169"/>
    </row>
    <row r="31" spans="1:11" x14ac:dyDescent="0.2">
      <c r="A31" s="77"/>
      <c r="B31" s="77"/>
      <c r="C31" s="77"/>
      <c r="D31" s="77"/>
      <c r="E31" s="77"/>
      <c r="F31" s="78"/>
      <c r="G31" s="78"/>
      <c r="H31" s="78"/>
      <c r="I31" s="169"/>
      <c r="J31" s="169"/>
      <c r="K31" s="169"/>
    </row>
    <row r="32" spans="1:11" x14ac:dyDescent="0.2">
      <c r="A32" s="79" t="str">
        <f>PLANILHA!A78</f>
        <v>Vargem Alta / ES,17 DE AGOSTO DE 2021.</v>
      </c>
      <c r="B32" s="80"/>
      <c r="C32" s="80"/>
      <c r="D32" s="80"/>
      <c r="E32" s="164"/>
      <c r="F32" s="492"/>
      <c r="G32" s="492"/>
      <c r="H32" s="81"/>
      <c r="I32" s="170"/>
      <c r="J32" s="608"/>
      <c r="K32" s="608"/>
    </row>
    <row r="33" spans="1:11" x14ac:dyDescent="0.2">
      <c r="A33" s="82"/>
      <c r="B33" s="609"/>
      <c r="C33" s="609"/>
      <c r="D33" s="609"/>
      <c r="E33" s="164"/>
      <c r="F33" s="610"/>
      <c r="G33" s="610"/>
      <c r="H33" s="81"/>
      <c r="I33" s="170"/>
      <c r="J33" s="608"/>
      <c r="K33" s="608"/>
    </row>
    <row r="34" spans="1:11" x14ac:dyDescent="0.2">
      <c r="A34" s="82"/>
      <c r="B34" s="607"/>
      <c r="C34" s="607"/>
      <c r="D34" s="607"/>
      <c r="E34" s="164"/>
      <c r="F34" s="494" t="s">
        <v>101</v>
      </c>
      <c r="G34" s="494"/>
      <c r="H34" s="494"/>
      <c r="I34" s="494"/>
      <c r="J34" s="611"/>
      <c r="K34" s="611"/>
    </row>
    <row r="35" spans="1:11" x14ac:dyDescent="0.2">
      <c r="A35" s="82"/>
      <c r="B35" s="83"/>
      <c r="C35" s="83"/>
      <c r="D35" s="83"/>
      <c r="E35" s="83"/>
      <c r="F35" s="606" t="s">
        <v>103</v>
      </c>
      <c r="G35" s="606"/>
      <c r="H35" s="606"/>
      <c r="I35" s="606"/>
      <c r="J35" s="83"/>
      <c r="K35" s="83"/>
    </row>
    <row r="36" spans="1:11" x14ac:dyDescent="0.2">
      <c r="A36" s="82"/>
      <c r="B36" s="607"/>
      <c r="C36" s="607"/>
      <c r="D36" s="607"/>
      <c r="E36" s="164"/>
      <c r="F36" s="606"/>
      <c r="G36" s="606"/>
      <c r="H36" s="164"/>
      <c r="I36" s="164"/>
      <c r="J36" s="606"/>
      <c r="K36" s="606"/>
    </row>
  </sheetData>
  <mergeCells count="62">
    <mergeCell ref="F13:G13"/>
    <mergeCell ref="A1:K1"/>
    <mergeCell ref="A2:K2"/>
    <mergeCell ref="B3:K3"/>
    <mergeCell ref="B4:K4"/>
    <mergeCell ref="B5:K5"/>
    <mergeCell ref="A7:K7"/>
    <mergeCell ref="A8:K8"/>
    <mergeCell ref="B9:K9"/>
    <mergeCell ref="B10:J10"/>
    <mergeCell ref="B11:J11"/>
    <mergeCell ref="B12:K12"/>
    <mergeCell ref="A20:E20"/>
    <mergeCell ref="F20:H20"/>
    <mergeCell ref="I20:K20"/>
    <mergeCell ref="B14:D14"/>
    <mergeCell ref="F14:G14"/>
    <mergeCell ref="B15:D15"/>
    <mergeCell ref="F15:G15"/>
    <mergeCell ref="A16:D16"/>
    <mergeCell ref="E16:J16"/>
    <mergeCell ref="B17:K17"/>
    <mergeCell ref="B18:D18"/>
    <mergeCell ref="F18:G18"/>
    <mergeCell ref="J18:K18"/>
    <mergeCell ref="A19:K19"/>
    <mergeCell ref="A21:E21"/>
    <mergeCell ref="F21:H21"/>
    <mergeCell ref="I21:K21"/>
    <mergeCell ref="A22:E22"/>
    <mergeCell ref="F22:H22"/>
    <mergeCell ref="I22:K22"/>
    <mergeCell ref="A23:E23"/>
    <mergeCell ref="F23:H23"/>
    <mergeCell ref="I23:K23"/>
    <mergeCell ref="A24:E24"/>
    <mergeCell ref="F24:H24"/>
    <mergeCell ref="I24:K24"/>
    <mergeCell ref="A25:E25"/>
    <mergeCell ref="F25:H25"/>
    <mergeCell ref="I25:K25"/>
    <mergeCell ref="A26:E26"/>
    <mergeCell ref="F26:H26"/>
    <mergeCell ref="I26:K26"/>
    <mergeCell ref="A27:E27"/>
    <mergeCell ref="F27:H27"/>
    <mergeCell ref="I27:K27"/>
    <mergeCell ref="A28:E28"/>
    <mergeCell ref="F28:H28"/>
    <mergeCell ref="I28:J28"/>
    <mergeCell ref="F35:I35"/>
    <mergeCell ref="B36:D36"/>
    <mergeCell ref="F36:G36"/>
    <mergeCell ref="J36:K36"/>
    <mergeCell ref="F32:G32"/>
    <mergeCell ref="J32:K32"/>
    <mergeCell ref="B33:D33"/>
    <mergeCell ref="F33:G33"/>
    <mergeCell ref="J33:K33"/>
    <mergeCell ref="B34:D34"/>
    <mergeCell ref="F34:I34"/>
    <mergeCell ref="J34:K34"/>
  </mergeCells>
  <pageMargins left="0.511811024" right="0.511811024" top="0.78740157499999996" bottom="0.78740157499999996" header="0.31496062000000002" footer="0.31496062000000002"/>
  <pageSetup paperSize="9" scale="80"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787"/>
  <sheetViews>
    <sheetView showRuler="0" view="pageBreakPreview" topLeftCell="A3" zoomScale="105" zoomScaleNormal="105" zoomScaleSheetLayoutView="105" workbookViewId="0">
      <selection activeCell="G34" sqref="G34"/>
    </sheetView>
  </sheetViews>
  <sheetFormatPr defaultRowHeight="12" x14ac:dyDescent="0.2"/>
  <cols>
    <col min="1" max="1" width="8" style="1" customWidth="1"/>
    <col min="2" max="2" width="7.85546875" style="1" customWidth="1"/>
    <col min="3" max="3" width="18.7109375" style="1" customWidth="1"/>
    <col min="4" max="4" width="11.42578125" style="1" customWidth="1"/>
    <col min="5" max="5" width="12.42578125" style="1" customWidth="1"/>
    <col min="6" max="8" width="18.85546875" style="1" customWidth="1"/>
    <col min="9" max="9" width="20" style="1" customWidth="1"/>
    <col min="10" max="10" width="12.28515625" style="1" customWidth="1"/>
    <col min="11" max="11" width="9.140625" style="1"/>
    <col min="12" max="12" width="10" style="1" customWidth="1"/>
    <col min="13" max="16384" width="9.140625" style="1"/>
  </cols>
  <sheetData>
    <row r="1" spans="1:14" ht="20.25" customHeight="1" x14ac:dyDescent="0.2">
      <c r="A1" s="691" t="s">
        <v>127</v>
      </c>
      <c r="B1" s="691"/>
      <c r="C1" s="691"/>
      <c r="D1" s="691"/>
      <c r="E1" s="691"/>
      <c r="F1" s="691"/>
      <c r="G1" s="691"/>
      <c r="H1" s="691"/>
      <c r="I1" s="691"/>
      <c r="J1" s="12"/>
    </row>
    <row r="2" spans="1:14" ht="38.25" customHeight="1" x14ac:dyDescent="0.2">
      <c r="A2" s="691"/>
      <c r="B2" s="691"/>
      <c r="C2" s="691"/>
      <c r="D2" s="691"/>
      <c r="E2" s="691"/>
      <c r="F2" s="691"/>
      <c r="G2" s="691"/>
      <c r="H2" s="691"/>
      <c r="I2" s="691"/>
      <c r="J2" s="12"/>
    </row>
    <row r="3" spans="1:14" s="17" customFormat="1" ht="12.75" customHeight="1" x14ac:dyDescent="0.2">
      <c r="A3" s="161" t="s">
        <v>1</v>
      </c>
      <c r="B3" s="692" t="str">
        <f>PLANILHA!B3</f>
        <v xml:space="preserve">CONSTRUÇÃO DE CAMPO DE FUTEBOL SOCIETY COM GRAMA NATURAL, ALAMBRADO E ILUMINAÇÃO 29,00m x 44,00m   - CAMPO BOM DE BOLA </v>
      </c>
      <c r="C3" s="692"/>
      <c r="D3" s="692"/>
      <c r="E3" s="692"/>
      <c r="F3" s="692"/>
      <c r="G3" s="692"/>
      <c r="H3" s="692"/>
      <c r="I3" s="692"/>
      <c r="J3" s="23"/>
    </row>
    <row r="4" spans="1:14" ht="12.75" customHeight="1" x14ac:dyDescent="0.2">
      <c r="A4" s="49" t="s">
        <v>3</v>
      </c>
      <c r="B4" s="705" t="str">
        <f>PLANILHA!B4</f>
        <v>VILA ESPERANÇA - VARGEM ALTA / ES</v>
      </c>
      <c r="C4" s="706"/>
      <c r="D4" s="706"/>
      <c r="E4" s="706"/>
      <c r="F4" s="706"/>
      <c r="G4" s="706"/>
      <c r="H4" s="706"/>
      <c r="I4" s="706"/>
      <c r="J4" s="23"/>
    </row>
    <row r="5" spans="1:14" ht="13.5" customHeight="1" x14ac:dyDescent="0.2">
      <c r="A5" s="710" t="s">
        <v>128</v>
      </c>
      <c r="B5" s="710"/>
      <c r="C5" s="710"/>
      <c r="D5" s="710"/>
      <c r="E5" s="710"/>
      <c r="F5" s="710"/>
      <c r="G5" s="710"/>
      <c r="H5" s="710"/>
      <c r="I5" s="710"/>
      <c r="J5" s="11"/>
    </row>
    <row r="6" spans="1:14" ht="18" customHeight="1" x14ac:dyDescent="0.2">
      <c r="A6" s="693" t="s">
        <v>6</v>
      </c>
      <c r="B6" s="693" t="s">
        <v>8</v>
      </c>
      <c r="C6" s="693"/>
      <c r="D6" s="693"/>
      <c r="E6" s="709" t="s">
        <v>129</v>
      </c>
      <c r="F6" s="707" t="s">
        <v>130</v>
      </c>
      <c r="G6" s="708"/>
      <c r="H6" s="708"/>
      <c r="I6" s="708"/>
      <c r="J6" s="18"/>
    </row>
    <row r="7" spans="1:14" ht="18" customHeight="1" x14ac:dyDescent="0.2">
      <c r="A7" s="693"/>
      <c r="B7" s="693"/>
      <c r="C7" s="693"/>
      <c r="D7" s="693"/>
      <c r="E7" s="709"/>
      <c r="F7" s="153" t="s">
        <v>131</v>
      </c>
      <c r="G7" s="153" t="s">
        <v>132</v>
      </c>
      <c r="H7" s="153" t="s">
        <v>133</v>
      </c>
      <c r="I7" s="153" t="s">
        <v>134</v>
      </c>
      <c r="J7" s="18"/>
    </row>
    <row r="8" spans="1:14" ht="12.75" customHeight="1" x14ac:dyDescent="0.2">
      <c r="A8" s="694">
        <v>1</v>
      </c>
      <c r="B8" s="697" t="str">
        <f>PLANILHA!C8</f>
        <v>SERVIÇOS PRELIMINARES</v>
      </c>
      <c r="C8" s="698"/>
      <c r="D8" s="699"/>
      <c r="E8" s="42">
        <f>PLANILHA!H12</f>
        <v>18952.22</v>
      </c>
      <c r="F8" s="25">
        <f>E8</f>
        <v>18952.22</v>
      </c>
      <c r="G8" s="25"/>
      <c r="H8" s="25"/>
      <c r="I8" s="22"/>
      <c r="J8" s="9"/>
      <c r="K8" s="2"/>
      <c r="L8" s="2"/>
      <c r="M8" s="2"/>
      <c r="N8" s="2"/>
    </row>
    <row r="9" spans="1:14" ht="12.75" customHeight="1" x14ac:dyDescent="0.2">
      <c r="A9" s="695"/>
      <c r="B9" s="700"/>
      <c r="C9" s="678"/>
      <c r="D9" s="701"/>
      <c r="E9" s="55">
        <f>E8/E33</f>
        <v>4.7784294002560866E-2</v>
      </c>
      <c r="F9" s="26"/>
      <c r="G9" s="22"/>
      <c r="H9" s="22"/>
      <c r="I9" s="22"/>
      <c r="J9" s="9"/>
      <c r="K9" s="2"/>
      <c r="L9" s="2"/>
      <c r="M9" s="2"/>
      <c r="N9" s="2"/>
    </row>
    <row r="10" spans="1:14" ht="12.75" customHeight="1" x14ac:dyDescent="0.2">
      <c r="A10" s="696"/>
      <c r="B10" s="702"/>
      <c r="C10" s="703"/>
      <c r="D10" s="704"/>
      <c r="E10" s="42"/>
      <c r="F10" s="27">
        <v>1</v>
      </c>
      <c r="G10" s="27"/>
      <c r="H10" s="27"/>
      <c r="I10" s="28"/>
      <c r="J10" s="19"/>
      <c r="K10" s="2"/>
      <c r="L10" s="7"/>
      <c r="M10" s="2"/>
      <c r="N10" s="13"/>
    </row>
    <row r="11" spans="1:14" ht="12.75" customHeight="1" x14ac:dyDescent="0.2">
      <c r="A11" s="694">
        <v>2</v>
      </c>
      <c r="B11" s="697" t="str">
        <f>PLANILHA!C13</f>
        <v>MOVIMENTAÇÃO DE TERRA E PISO</v>
      </c>
      <c r="C11" s="698"/>
      <c r="D11" s="699"/>
      <c r="E11" s="42">
        <f>PLANILHA!H23</f>
        <v>33712.611799999999</v>
      </c>
      <c r="F11" s="25">
        <f>E11*F13</f>
        <v>6742.5223599999999</v>
      </c>
      <c r="G11" s="25">
        <f>E11*G13</f>
        <v>10113.783539999999</v>
      </c>
      <c r="H11" s="25">
        <f>E11*H13</f>
        <v>10113.783539999999</v>
      </c>
      <c r="I11" s="25">
        <f>E11*I13</f>
        <v>6742.5223599999999</v>
      </c>
      <c r="J11" s="19"/>
      <c r="K11" s="2"/>
      <c r="L11" s="7"/>
      <c r="M11" s="2"/>
      <c r="N11" s="13"/>
    </row>
    <row r="12" spans="1:14" ht="12.75" customHeight="1" x14ac:dyDescent="0.2">
      <c r="A12" s="695"/>
      <c r="B12" s="700"/>
      <c r="C12" s="678"/>
      <c r="D12" s="701"/>
      <c r="E12" s="55">
        <f>E11/E33</f>
        <v>8.4999717914070363E-2</v>
      </c>
      <c r="F12" s="26"/>
      <c r="G12" s="26"/>
      <c r="H12" s="26"/>
      <c r="I12" s="26"/>
      <c r="J12" s="19"/>
      <c r="K12" s="2"/>
      <c r="L12" s="7"/>
      <c r="M12" s="2"/>
      <c r="N12" s="13"/>
    </row>
    <row r="13" spans="1:14" ht="12.75" customHeight="1" x14ac:dyDescent="0.2">
      <c r="A13" s="696"/>
      <c r="B13" s="702"/>
      <c r="C13" s="703"/>
      <c r="D13" s="704"/>
      <c r="E13" s="42"/>
      <c r="F13" s="27">
        <v>0.2</v>
      </c>
      <c r="G13" s="27">
        <v>0.3</v>
      </c>
      <c r="H13" s="27">
        <v>0.3</v>
      </c>
      <c r="I13" s="27">
        <v>0.2</v>
      </c>
      <c r="J13" s="19"/>
      <c r="K13" s="2"/>
      <c r="L13" s="7"/>
      <c r="M13" s="2"/>
      <c r="N13" s="13"/>
    </row>
    <row r="14" spans="1:14" ht="12.75" customHeight="1" x14ac:dyDescent="0.2">
      <c r="A14" s="694">
        <v>3</v>
      </c>
      <c r="B14" s="697" t="str">
        <f>PLANILHA!C24</f>
        <v>DRENAGEM</v>
      </c>
      <c r="C14" s="698"/>
      <c r="D14" s="699"/>
      <c r="E14" s="42">
        <f>PLANILHA!H32</f>
        <v>55623.795600000005</v>
      </c>
      <c r="F14" s="25"/>
      <c r="G14" s="25"/>
      <c r="H14" s="25">
        <f>E14*H16</f>
        <v>27811.897800000002</v>
      </c>
      <c r="I14" s="25">
        <f>E14*I16</f>
        <v>27811.897800000002</v>
      </c>
      <c r="J14" s="19"/>
      <c r="K14" s="2"/>
      <c r="L14" s="7"/>
      <c r="M14" s="2"/>
      <c r="N14" s="13"/>
    </row>
    <row r="15" spans="1:14" ht="12.75" customHeight="1" x14ac:dyDescent="0.2">
      <c r="A15" s="695"/>
      <c r="B15" s="700"/>
      <c r="C15" s="678"/>
      <c r="D15" s="701"/>
      <c r="E15" s="55">
        <f>E14/E33</f>
        <v>0.14024445698122709</v>
      </c>
      <c r="F15" s="25"/>
      <c r="G15" s="25"/>
      <c r="H15" s="26"/>
      <c r="I15" s="26"/>
      <c r="J15" s="19"/>
      <c r="K15" s="2"/>
      <c r="L15" s="7"/>
      <c r="M15" s="2"/>
      <c r="N15" s="13"/>
    </row>
    <row r="16" spans="1:14" ht="12.75" customHeight="1" x14ac:dyDescent="0.2">
      <c r="A16" s="696"/>
      <c r="B16" s="702"/>
      <c r="C16" s="703"/>
      <c r="D16" s="704"/>
      <c r="E16" s="42"/>
      <c r="F16" s="27"/>
      <c r="G16" s="27"/>
      <c r="H16" s="27">
        <v>0.5</v>
      </c>
      <c r="I16" s="27">
        <v>0.5</v>
      </c>
      <c r="J16" s="19"/>
      <c r="K16" s="2"/>
      <c r="L16" s="7"/>
      <c r="M16" s="2"/>
      <c r="N16" s="13"/>
    </row>
    <row r="17" spans="1:14" ht="12.75" customHeight="1" x14ac:dyDescent="0.2">
      <c r="A17" s="694">
        <v>4</v>
      </c>
      <c r="B17" s="697" t="str">
        <f>PLANILHA!C33</f>
        <v>FECHAMENTO LATERAL</v>
      </c>
      <c r="C17" s="698"/>
      <c r="D17" s="699"/>
      <c r="E17" s="42">
        <f>PLANILHA!H42</f>
        <v>198022.98120000001</v>
      </c>
      <c r="F17" s="25"/>
      <c r="G17" s="25">
        <f>E17*G19</f>
        <v>39604.596240000006</v>
      </c>
      <c r="H17" s="25">
        <f>E17*H19</f>
        <v>79209.192480000012</v>
      </c>
      <c r="I17" s="25">
        <f>E17*I19</f>
        <v>79209.192480000012</v>
      </c>
      <c r="J17" s="19"/>
      <c r="K17" s="2"/>
      <c r="L17" s="7"/>
      <c r="M17" s="2"/>
      <c r="N17" s="13"/>
    </row>
    <row r="18" spans="1:14" ht="12.75" customHeight="1" x14ac:dyDescent="0.2">
      <c r="A18" s="695"/>
      <c r="B18" s="700"/>
      <c r="C18" s="678"/>
      <c r="D18" s="701"/>
      <c r="E18" s="55">
        <f>E17/E33</f>
        <v>0.49927598734736001</v>
      </c>
      <c r="F18" s="27"/>
      <c r="G18" s="26"/>
      <c r="H18" s="26"/>
      <c r="I18" s="26"/>
      <c r="J18" s="19"/>
      <c r="K18" s="2"/>
      <c r="L18" s="7"/>
      <c r="M18" s="2"/>
      <c r="N18" s="13"/>
    </row>
    <row r="19" spans="1:14" ht="12.75" customHeight="1" x14ac:dyDescent="0.2">
      <c r="A19" s="696"/>
      <c r="B19" s="702"/>
      <c r="C19" s="703"/>
      <c r="D19" s="704"/>
      <c r="E19" s="42"/>
      <c r="F19" s="27"/>
      <c r="G19" s="27">
        <v>0.2</v>
      </c>
      <c r="H19" s="27">
        <v>0.4</v>
      </c>
      <c r="I19" s="27">
        <v>0.4</v>
      </c>
      <c r="J19" s="19"/>
      <c r="K19" s="2"/>
      <c r="L19" s="7"/>
      <c r="M19" s="2"/>
      <c r="N19" s="13"/>
    </row>
    <row r="20" spans="1:14" ht="12.75" customHeight="1" x14ac:dyDescent="0.2">
      <c r="A20" s="694">
        <v>5</v>
      </c>
      <c r="B20" s="697" t="str">
        <f>PLANILHA!C43</f>
        <v>INTALAÇÕES ELÉTRICAS</v>
      </c>
      <c r="C20" s="698"/>
      <c r="D20" s="699"/>
      <c r="E20" s="42">
        <f>PLANILHA!H56</f>
        <v>37106.289999999994</v>
      </c>
      <c r="F20" s="25"/>
      <c r="G20" s="25"/>
      <c r="H20" s="25"/>
      <c r="I20" s="25">
        <f>E20</f>
        <v>37106.289999999994</v>
      </c>
      <c r="J20" s="19"/>
      <c r="K20" s="2"/>
      <c r="L20" s="7"/>
      <c r="M20" s="2"/>
      <c r="N20" s="13"/>
    </row>
    <row r="21" spans="1:14" ht="12.75" customHeight="1" x14ac:dyDescent="0.2">
      <c r="A21" s="695"/>
      <c r="B21" s="700"/>
      <c r="C21" s="678"/>
      <c r="D21" s="701"/>
      <c r="E21" s="55">
        <f>E20/E33</f>
        <v>9.3556209811002822E-2</v>
      </c>
      <c r="F21" s="28"/>
      <c r="G21" s="28"/>
      <c r="H21" s="28"/>
      <c r="I21" s="26"/>
      <c r="J21" s="19"/>
      <c r="K21" s="2"/>
      <c r="L21" s="7"/>
      <c r="M21" s="2"/>
      <c r="N21" s="13"/>
    </row>
    <row r="22" spans="1:14" ht="12.75" customHeight="1" x14ac:dyDescent="0.2">
      <c r="A22" s="696"/>
      <c r="B22" s="702"/>
      <c r="C22" s="703"/>
      <c r="D22" s="704"/>
      <c r="E22" s="42"/>
      <c r="F22" s="27"/>
      <c r="G22" s="27"/>
      <c r="H22" s="27"/>
      <c r="I22" s="27">
        <v>1</v>
      </c>
      <c r="J22" s="19"/>
      <c r="K22" s="2"/>
      <c r="L22" s="7"/>
      <c r="M22" s="2"/>
      <c r="N22" s="13"/>
    </row>
    <row r="23" spans="1:14" ht="12.75" customHeight="1" x14ac:dyDescent="0.2">
      <c r="A23" s="694">
        <v>6</v>
      </c>
      <c r="B23" s="697" t="str">
        <f>PLANILHA!C57</f>
        <v>INTALAÇÕES SPDA</v>
      </c>
      <c r="C23" s="698"/>
      <c r="D23" s="699"/>
      <c r="E23" s="42">
        <f>PLANILHA!H67</f>
        <v>31196.06</v>
      </c>
      <c r="F23" s="25"/>
      <c r="G23" s="25"/>
      <c r="H23" s="25"/>
      <c r="I23" s="25">
        <f>E23</f>
        <v>31196.06</v>
      </c>
      <c r="J23" s="19"/>
      <c r="K23" s="2"/>
      <c r="L23" s="7"/>
      <c r="M23" s="2"/>
      <c r="N23" s="13"/>
    </row>
    <row r="24" spans="1:14" ht="12.75" customHeight="1" x14ac:dyDescent="0.2">
      <c r="A24" s="695"/>
      <c r="B24" s="700"/>
      <c r="C24" s="678"/>
      <c r="D24" s="701"/>
      <c r="E24" s="55">
        <f>E23/E33</f>
        <v>7.8654727665757831E-2</v>
      </c>
      <c r="F24" s="28"/>
      <c r="G24" s="28"/>
      <c r="H24" s="28"/>
      <c r="I24" s="26"/>
      <c r="J24" s="19"/>
      <c r="K24" s="2"/>
      <c r="L24" s="7"/>
      <c r="M24" s="2"/>
      <c r="N24" s="13"/>
    </row>
    <row r="25" spans="1:14" ht="12.75" customHeight="1" x14ac:dyDescent="0.2">
      <c r="A25" s="696"/>
      <c r="B25" s="702"/>
      <c r="C25" s="703"/>
      <c r="D25" s="704"/>
      <c r="E25" s="42"/>
      <c r="F25" s="27"/>
      <c r="G25" s="27"/>
      <c r="H25" s="27"/>
      <c r="I25" s="27">
        <v>1</v>
      </c>
      <c r="J25" s="19"/>
      <c r="K25" s="2"/>
      <c r="L25" s="7"/>
      <c r="M25" s="2"/>
      <c r="N25" s="13"/>
    </row>
    <row r="26" spans="1:14" ht="12.75" customHeight="1" x14ac:dyDescent="0.2">
      <c r="A26" s="694">
        <v>6</v>
      </c>
      <c r="B26" s="697" t="str">
        <f>PLANILHA!C68</f>
        <v>EQUIPAMENTOS</v>
      </c>
      <c r="C26" s="698"/>
      <c r="D26" s="699"/>
      <c r="E26" s="42">
        <f>PLANILHA!H71</f>
        <v>4571.58</v>
      </c>
      <c r="F26" s="25"/>
      <c r="G26" s="25"/>
      <c r="H26" s="25"/>
      <c r="I26" s="25">
        <f>E26</f>
        <v>4571.58</v>
      </c>
      <c r="J26" s="19"/>
      <c r="K26" s="2"/>
      <c r="L26" s="7"/>
      <c r="M26" s="2"/>
      <c r="N26" s="13"/>
    </row>
    <row r="27" spans="1:14" ht="12.75" customHeight="1" x14ac:dyDescent="0.2">
      <c r="A27" s="695"/>
      <c r="B27" s="700"/>
      <c r="C27" s="678"/>
      <c r="D27" s="701"/>
      <c r="E27" s="55">
        <f>E26/E33</f>
        <v>1.152633954102618E-2</v>
      </c>
      <c r="F27" s="28"/>
      <c r="G27" s="28"/>
      <c r="H27" s="28"/>
      <c r="I27" s="26"/>
      <c r="J27" s="19"/>
      <c r="K27" s="2"/>
      <c r="L27" s="7"/>
      <c r="M27" s="2"/>
      <c r="N27" s="13"/>
    </row>
    <row r="28" spans="1:14" ht="12.75" customHeight="1" x14ac:dyDescent="0.2">
      <c r="A28" s="696"/>
      <c r="B28" s="702"/>
      <c r="C28" s="703"/>
      <c r="D28" s="704"/>
      <c r="E28" s="42"/>
      <c r="F28" s="27"/>
      <c r="G28" s="27"/>
      <c r="H28" s="27"/>
      <c r="I28" s="27">
        <v>1</v>
      </c>
      <c r="J28" s="19"/>
      <c r="K28" s="2"/>
      <c r="L28" s="7"/>
      <c r="M28" s="2"/>
      <c r="N28" s="13"/>
    </row>
    <row r="29" spans="1:14" ht="12.75" customHeight="1" x14ac:dyDescent="0.2">
      <c r="A29" s="694">
        <v>7</v>
      </c>
      <c r="B29" s="697" t="str">
        <f>PLANILHA!C72</f>
        <v xml:space="preserve">ADMINISTRAÇÃO LOCAL </v>
      </c>
      <c r="C29" s="698"/>
      <c r="D29" s="699"/>
      <c r="E29" s="42">
        <f>PLANILHA!H74</f>
        <v>17434.740000000002</v>
      </c>
      <c r="F29" s="25">
        <f>F31*E29</f>
        <v>4358.6850000000004</v>
      </c>
      <c r="G29" s="25">
        <f>G31*E29</f>
        <v>4358.6850000000004</v>
      </c>
      <c r="H29" s="25">
        <f>H31*E29</f>
        <v>4358.6850000000004</v>
      </c>
      <c r="I29" s="25">
        <f>I31*E29</f>
        <v>4358.6850000000004</v>
      </c>
      <c r="J29" s="3"/>
      <c r="K29" s="2"/>
      <c r="L29" s="4"/>
      <c r="M29" s="2"/>
      <c r="N29" s="13"/>
    </row>
    <row r="30" spans="1:14" ht="12.75" customHeight="1" x14ac:dyDescent="0.2">
      <c r="A30" s="695"/>
      <c r="B30" s="700"/>
      <c r="C30" s="678"/>
      <c r="D30" s="701"/>
      <c r="E30" s="27">
        <f>E29/E33</f>
        <v>4.3958266736994829E-2</v>
      </c>
      <c r="F30" s="54"/>
      <c r="G30" s="54"/>
      <c r="H30" s="54"/>
      <c r="I30" s="54"/>
      <c r="J30" s="3"/>
      <c r="K30" s="2"/>
      <c r="L30" s="4"/>
      <c r="M30" s="2"/>
      <c r="N30" s="13"/>
    </row>
    <row r="31" spans="1:14" ht="12.75" customHeight="1" x14ac:dyDescent="0.2">
      <c r="A31" s="696"/>
      <c r="B31" s="702"/>
      <c r="C31" s="703"/>
      <c r="D31" s="704"/>
      <c r="E31" s="42"/>
      <c r="F31" s="27">
        <v>0.25</v>
      </c>
      <c r="G31" s="27">
        <v>0.25</v>
      </c>
      <c r="H31" s="27">
        <v>0.25</v>
      </c>
      <c r="I31" s="27">
        <v>0.25</v>
      </c>
      <c r="J31" s="3"/>
      <c r="K31" s="2"/>
      <c r="L31" s="4"/>
      <c r="M31" s="2"/>
      <c r="N31" s="13"/>
    </row>
    <row r="32" spans="1:14" ht="12.75" customHeight="1" x14ac:dyDescent="0.2">
      <c r="A32" s="10"/>
      <c r="B32" s="687"/>
      <c r="C32" s="688"/>
      <c r="D32" s="689"/>
      <c r="E32" s="24"/>
      <c r="F32" s="27"/>
      <c r="G32" s="27"/>
      <c r="H32" s="27"/>
      <c r="I32" s="27"/>
      <c r="J32" s="4"/>
      <c r="K32" s="2"/>
      <c r="L32" s="4"/>
      <c r="M32" s="2"/>
      <c r="N32" s="13"/>
    </row>
    <row r="33" spans="1:14" ht="12.75" customHeight="1" x14ac:dyDescent="0.2">
      <c r="A33" s="8"/>
      <c r="B33" s="687" t="s">
        <v>135</v>
      </c>
      <c r="C33" s="688"/>
      <c r="D33" s="689"/>
      <c r="E33" s="48">
        <f>E29+E26+E20+E17+E14+E11+E8+E23</f>
        <v>396620.27860000002</v>
      </c>
      <c r="F33" s="25">
        <f>F8+F29+F14+F26+F20+F17+F11</f>
        <v>30053.427360000001</v>
      </c>
      <c r="G33" s="25">
        <f>G8+G29+G14+G26+G20+G17+G11</f>
        <v>54077.064780000001</v>
      </c>
      <c r="H33" s="25">
        <f>H8+H29+H14+H26+H20+H17+H11</f>
        <v>121493.55882000002</v>
      </c>
      <c r="I33" s="25">
        <f>I8+I29+I14+I26+I20+I17+I11+I23</f>
        <v>190996.22764</v>
      </c>
      <c r="J33" s="3"/>
      <c r="K33" s="2"/>
      <c r="L33" s="4"/>
      <c r="M33" s="2"/>
      <c r="N33" s="13"/>
    </row>
    <row r="34" spans="1:14" ht="12.75" customHeight="1" x14ac:dyDescent="0.2">
      <c r="A34" s="8"/>
      <c r="B34" s="687" t="s">
        <v>136</v>
      </c>
      <c r="C34" s="688"/>
      <c r="D34" s="689"/>
      <c r="E34" s="22"/>
      <c r="F34" s="25">
        <f>SUM(F33)</f>
        <v>30053.427360000001</v>
      </c>
      <c r="G34" s="25">
        <f>SUM(G33+F34)</f>
        <v>84130.492140000002</v>
      </c>
      <c r="H34" s="25">
        <f>SUM(H33+G34)</f>
        <v>205624.05096000002</v>
      </c>
      <c r="I34" s="48">
        <f>SUM(I33+H34)</f>
        <v>396620.27860000002</v>
      </c>
      <c r="J34" s="3"/>
      <c r="K34" s="2"/>
      <c r="L34" s="4"/>
      <c r="M34" s="2"/>
      <c r="N34" s="13"/>
    </row>
    <row r="35" spans="1:14" ht="12.75" customHeight="1" x14ac:dyDescent="0.2">
      <c r="A35" s="8"/>
      <c r="B35" s="690" t="s">
        <v>137</v>
      </c>
      <c r="C35" s="690"/>
      <c r="D35" s="690"/>
      <c r="E35" s="51">
        <f>E9+E30+E15+E27+E21+E12+E18+E24</f>
        <v>1</v>
      </c>
      <c r="F35" s="50">
        <f>F33/E33</f>
        <v>7.5773804269623643E-2</v>
      </c>
      <c r="G35" s="50">
        <f>G33/E33</f>
        <v>0.13634467952794183</v>
      </c>
      <c r="H35" s="50">
        <f>H33/E33</f>
        <v>0.30632210548802741</v>
      </c>
      <c r="I35" s="50">
        <f>I33/E33</f>
        <v>0.48155941071440717</v>
      </c>
      <c r="J35" s="3"/>
      <c r="K35" s="2"/>
      <c r="L35" s="4"/>
      <c r="M35" s="2"/>
      <c r="N35" s="13"/>
    </row>
    <row r="36" spans="1:14" ht="12.75" customHeight="1" x14ac:dyDescent="0.2">
      <c r="A36" s="8"/>
      <c r="B36" s="690" t="s">
        <v>138</v>
      </c>
      <c r="C36" s="690"/>
      <c r="D36" s="690"/>
      <c r="E36" s="22"/>
      <c r="F36" s="50">
        <f>F35</f>
        <v>7.5773804269623643E-2</v>
      </c>
      <c r="G36" s="50">
        <f>F36+G35</f>
        <v>0.21211848379756548</v>
      </c>
      <c r="H36" s="50">
        <f>G36+H35</f>
        <v>0.51844058928559289</v>
      </c>
      <c r="I36" s="51">
        <f>H36+I35</f>
        <v>1</v>
      </c>
      <c r="J36" s="3"/>
      <c r="K36" s="2"/>
      <c r="L36" s="4"/>
      <c r="M36" s="2"/>
      <c r="N36" s="13"/>
    </row>
    <row r="37" spans="1:14" ht="12.75" customHeight="1" x14ac:dyDescent="0.2">
      <c r="A37" s="3"/>
      <c r="B37" s="675"/>
      <c r="C37" s="675"/>
      <c r="D37" s="675"/>
      <c r="E37" s="158"/>
      <c r="F37" s="158"/>
      <c r="G37" s="158"/>
      <c r="H37" s="158"/>
      <c r="I37" s="158"/>
      <c r="J37" s="3"/>
      <c r="K37" s="2"/>
      <c r="L37" s="4"/>
      <c r="M37" s="2"/>
      <c r="N37" s="13"/>
    </row>
    <row r="38" spans="1:14" ht="12.75" customHeight="1" x14ac:dyDescent="0.2">
      <c r="A38" s="442" t="str">
        <f>PLANILHA!A78</f>
        <v>Vargem Alta / ES,17 DE AGOSTO DE 2021.</v>
      </c>
      <c r="B38" s="442"/>
      <c r="C38" s="442"/>
      <c r="D38" s="442"/>
      <c r="E38" s="442"/>
      <c r="F38" s="442"/>
      <c r="G38" s="442"/>
      <c r="H38" s="442"/>
      <c r="I38" s="442"/>
      <c r="J38" s="3"/>
      <c r="K38" s="2"/>
      <c r="L38" s="4"/>
      <c r="M38" s="2"/>
      <c r="N38" s="13"/>
    </row>
    <row r="39" spans="1:14" ht="12.75" customHeight="1" x14ac:dyDescent="0.2">
      <c r="A39" s="3"/>
      <c r="B39" s="684"/>
      <c r="C39" s="684"/>
      <c r="D39" s="684"/>
      <c r="E39" s="152"/>
      <c r="F39" s="46"/>
      <c r="G39" s="46"/>
      <c r="H39" s="46"/>
      <c r="I39" s="47"/>
      <c r="J39" s="20"/>
      <c r="K39" s="2"/>
      <c r="L39" s="4"/>
      <c r="M39" s="2"/>
      <c r="N39" s="13"/>
    </row>
    <row r="40" spans="1:14" ht="12.75" customHeight="1" x14ac:dyDescent="0.2">
      <c r="A40" s="3"/>
      <c r="B40" s="413" t="s">
        <v>101</v>
      </c>
      <c r="C40" s="413"/>
      <c r="D40" s="413"/>
      <c r="E40" s="37"/>
      <c r="F40" s="414" t="str">
        <f>PLANILHA!E83</f>
        <v>ELIESER RABELLO</v>
      </c>
      <c r="G40" s="414"/>
      <c r="H40" s="414"/>
      <c r="I40" s="414"/>
      <c r="J40" s="5"/>
      <c r="K40" s="2"/>
      <c r="L40" s="5"/>
      <c r="M40" s="2"/>
      <c r="N40" s="13"/>
    </row>
    <row r="41" spans="1:14" ht="12.75" customHeight="1" x14ac:dyDescent="0.2">
      <c r="A41" s="3"/>
      <c r="B41" s="413" t="s">
        <v>103</v>
      </c>
      <c r="C41" s="413"/>
      <c r="D41" s="413"/>
      <c r="E41" s="37"/>
      <c r="F41" s="413" t="s">
        <v>104</v>
      </c>
      <c r="G41" s="413"/>
      <c r="H41" s="413"/>
      <c r="I41" s="413"/>
      <c r="J41" s="5"/>
      <c r="K41" s="2"/>
      <c r="L41" s="5"/>
      <c r="M41" s="2"/>
      <c r="N41" s="13"/>
    </row>
    <row r="42" spans="1:14" ht="12.75" customHeight="1" x14ac:dyDescent="0.2">
      <c r="A42" s="3"/>
      <c r="B42" s="37"/>
      <c r="C42" s="37"/>
      <c r="D42" s="37"/>
      <c r="E42" s="37"/>
      <c r="F42" s="37"/>
      <c r="G42" s="37"/>
      <c r="H42" s="37"/>
      <c r="I42" s="37"/>
      <c r="J42" s="5"/>
      <c r="K42" s="2"/>
      <c r="L42" s="5"/>
      <c r="M42" s="2"/>
      <c r="N42" s="13"/>
    </row>
    <row r="43" spans="1:14" ht="12.75" customHeight="1" x14ac:dyDescent="0.2">
      <c r="A43" s="3"/>
      <c r="B43" s="37"/>
      <c r="C43" s="37"/>
      <c r="D43" s="37"/>
      <c r="E43" s="37"/>
      <c r="F43" s="37"/>
      <c r="G43" s="37"/>
      <c r="H43" s="37"/>
      <c r="I43" s="37"/>
      <c r="J43" s="5"/>
      <c r="K43" s="2"/>
      <c r="L43" s="5"/>
      <c r="M43" s="2"/>
      <c r="N43" s="13"/>
    </row>
    <row r="44" spans="1:14" ht="12.75" customHeight="1" x14ac:dyDescent="0.2">
      <c r="A44" s="3"/>
      <c r="B44" s="433"/>
      <c r="C44" s="433"/>
      <c r="D44" s="433"/>
      <c r="E44" s="433"/>
      <c r="F44" s="433"/>
      <c r="G44" s="433"/>
      <c r="H44" s="433"/>
      <c r="I44" s="433"/>
      <c r="J44" s="5"/>
      <c r="K44" s="2"/>
      <c r="L44" s="5"/>
      <c r="M44" s="2"/>
      <c r="N44" s="13"/>
    </row>
    <row r="45" spans="1:14" ht="12.75" customHeight="1" x14ac:dyDescent="0.2">
      <c r="A45" s="3"/>
      <c r="B45" s="433"/>
      <c r="C45" s="433"/>
      <c r="D45" s="433"/>
      <c r="E45" s="433"/>
      <c r="F45" s="433"/>
      <c r="G45" s="433"/>
      <c r="H45" s="433"/>
      <c r="I45" s="433"/>
      <c r="J45" s="5"/>
      <c r="K45" s="2"/>
      <c r="L45" s="5"/>
      <c r="M45" s="2"/>
      <c r="N45" s="13"/>
    </row>
    <row r="46" spans="1:14" ht="12.75" customHeight="1" x14ac:dyDescent="0.2">
      <c r="A46" s="3"/>
      <c r="B46" s="433"/>
      <c r="C46" s="433"/>
      <c r="D46" s="433"/>
      <c r="E46" s="433"/>
      <c r="F46" s="433"/>
      <c r="G46" s="433"/>
      <c r="H46" s="433"/>
      <c r="I46" s="433"/>
      <c r="J46" s="5"/>
      <c r="K46" s="2"/>
      <c r="L46" s="5"/>
      <c r="M46" s="2"/>
      <c r="N46" s="13"/>
    </row>
    <row r="47" spans="1:14" ht="12.75" customHeight="1" x14ac:dyDescent="0.2">
      <c r="A47" s="3"/>
      <c r="B47" s="433"/>
      <c r="C47" s="433"/>
      <c r="D47" s="433"/>
      <c r="E47" s="433"/>
      <c r="F47" s="433"/>
      <c r="G47" s="433"/>
      <c r="H47" s="433"/>
      <c r="I47" s="433"/>
      <c r="J47" s="5"/>
      <c r="K47" s="2"/>
      <c r="L47" s="5"/>
      <c r="M47" s="2"/>
      <c r="N47" s="13"/>
    </row>
    <row r="48" spans="1:14" ht="12.75" customHeight="1" x14ac:dyDescent="0.2">
      <c r="A48" s="3"/>
      <c r="B48" s="433"/>
      <c r="C48" s="433"/>
      <c r="D48" s="433"/>
      <c r="E48" s="433"/>
      <c r="F48" s="433"/>
      <c r="G48" s="433"/>
      <c r="H48" s="433"/>
      <c r="I48" s="433"/>
      <c r="J48" s="5"/>
      <c r="K48" s="2"/>
      <c r="L48" s="5"/>
      <c r="M48" s="2"/>
      <c r="N48" s="13"/>
    </row>
    <row r="49" spans="1:14" ht="12.75" customHeight="1" x14ac:dyDescent="0.2">
      <c r="A49" s="3"/>
      <c r="B49" s="686"/>
      <c r="C49" s="686"/>
      <c r="D49" s="686"/>
      <c r="E49" s="686"/>
      <c r="F49" s="686"/>
      <c r="G49" s="686"/>
      <c r="H49" s="686"/>
      <c r="I49" s="686"/>
      <c r="J49" s="5"/>
      <c r="K49" s="2"/>
      <c r="L49" s="5"/>
      <c r="M49" s="2"/>
      <c r="N49" s="13"/>
    </row>
    <row r="50" spans="1:14" ht="12.75" customHeight="1" x14ac:dyDescent="0.2">
      <c r="A50" s="3"/>
      <c r="B50" s="442"/>
      <c r="C50" s="442"/>
      <c r="D50" s="442"/>
      <c r="E50" s="442"/>
      <c r="F50" s="442"/>
      <c r="G50" s="442"/>
      <c r="H50" s="442"/>
      <c r="I50" s="442"/>
      <c r="J50" s="5"/>
      <c r="K50" s="2"/>
      <c r="L50" s="5"/>
      <c r="M50" s="2"/>
      <c r="N50" s="13"/>
    </row>
    <row r="51" spans="1:14" ht="12.75" customHeight="1" x14ac:dyDescent="0.2">
      <c r="A51" s="3"/>
      <c r="B51" s="442"/>
      <c r="C51" s="442"/>
      <c r="D51" s="442"/>
      <c r="E51" s="442"/>
      <c r="F51" s="442"/>
      <c r="G51" s="442"/>
      <c r="H51" s="442"/>
      <c r="I51" s="442"/>
      <c r="J51" s="5"/>
      <c r="K51" s="2"/>
      <c r="L51" s="5"/>
      <c r="M51" s="2"/>
      <c r="N51" s="13"/>
    </row>
    <row r="52" spans="1:14" ht="12.75" customHeight="1" x14ac:dyDescent="0.2">
      <c r="A52" s="3"/>
      <c r="B52" s="685"/>
      <c r="C52" s="685"/>
      <c r="D52" s="685"/>
      <c r="E52" s="685"/>
      <c r="F52" s="685"/>
      <c r="G52" s="685"/>
      <c r="H52" s="685"/>
      <c r="I52" s="685"/>
      <c r="J52" s="5"/>
      <c r="K52" s="2"/>
      <c r="L52" s="5"/>
      <c r="M52" s="2"/>
      <c r="N52" s="13"/>
    </row>
    <row r="53" spans="1:14" ht="12.75" customHeight="1" x14ac:dyDescent="0.2">
      <c r="A53" s="3"/>
      <c r="B53" s="443"/>
      <c r="C53" s="443"/>
      <c r="D53" s="443"/>
      <c r="E53" s="443"/>
      <c r="F53" s="443"/>
      <c r="G53" s="443"/>
      <c r="H53" s="443"/>
      <c r="I53" s="443"/>
      <c r="J53" s="5"/>
      <c r="K53" s="2"/>
      <c r="L53" s="5"/>
      <c r="M53" s="2"/>
      <c r="N53" s="13"/>
    </row>
    <row r="54" spans="1:14" ht="12.75" customHeight="1" x14ac:dyDescent="0.2">
      <c r="A54" s="3"/>
      <c r="B54" s="443"/>
      <c r="C54" s="443"/>
      <c r="D54" s="443"/>
      <c r="E54" s="443"/>
      <c r="F54" s="443"/>
      <c r="G54" s="443"/>
      <c r="H54" s="443"/>
      <c r="I54" s="443"/>
      <c r="J54" s="6"/>
      <c r="K54" s="2"/>
      <c r="L54" s="5"/>
      <c r="M54" s="2"/>
      <c r="N54" s="13"/>
    </row>
    <row r="55" spans="1:14" ht="12.75" customHeight="1" x14ac:dyDescent="0.2">
      <c r="A55" s="3"/>
      <c r="B55" s="443"/>
      <c r="C55" s="443"/>
      <c r="D55" s="443"/>
      <c r="E55" s="443"/>
      <c r="F55" s="443"/>
      <c r="G55" s="443"/>
      <c r="H55" s="443"/>
      <c r="I55" s="443"/>
      <c r="J55" s="6"/>
      <c r="K55" s="2"/>
      <c r="L55" s="5"/>
      <c r="M55" s="2"/>
      <c r="N55" s="13"/>
    </row>
    <row r="56" spans="1:14" ht="12.75" customHeight="1" x14ac:dyDescent="0.2">
      <c r="A56" s="3"/>
      <c r="B56" s="443"/>
      <c r="C56" s="443"/>
      <c r="D56" s="443"/>
      <c r="E56" s="443"/>
      <c r="F56" s="443"/>
      <c r="G56" s="443"/>
      <c r="H56" s="443"/>
      <c r="I56" s="443"/>
      <c r="J56" s="6"/>
      <c r="K56" s="2"/>
      <c r="L56" s="5"/>
      <c r="M56" s="2"/>
      <c r="N56" s="13"/>
    </row>
    <row r="57" spans="1:14" ht="12.75" customHeight="1" x14ac:dyDescent="0.2">
      <c r="A57" s="3"/>
      <c r="B57" s="444"/>
      <c r="C57" s="444"/>
      <c r="D57" s="444"/>
      <c r="E57" s="444"/>
      <c r="F57" s="444"/>
      <c r="G57" s="444"/>
      <c r="H57" s="444"/>
      <c r="I57" s="444"/>
      <c r="J57" s="6"/>
      <c r="K57" s="2"/>
      <c r="L57" s="5"/>
      <c r="M57" s="2"/>
      <c r="N57" s="13"/>
    </row>
    <row r="58" spans="1:14" ht="12.75" customHeight="1" x14ac:dyDescent="0.2">
      <c r="A58" s="3"/>
      <c r="B58" s="438"/>
      <c r="C58" s="438"/>
      <c r="D58" s="438"/>
      <c r="E58" s="438"/>
      <c r="F58" s="438"/>
      <c r="G58" s="438"/>
      <c r="H58" s="438"/>
      <c r="I58" s="438"/>
      <c r="J58" s="6"/>
      <c r="K58" s="2"/>
      <c r="L58" s="5"/>
      <c r="M58" s="2"/>
      <c r="N58" s="13"/>
    </row>
    <row r="59" spans="1:14" ht="12.75" customHeight="1" x14ac:dyDescent="0.2">
      <c r="A59" s="3"/>
      <c r="B59" s="438"/>
      <c r="C59" s="438"/>
      <c r="D59" s="438"/>
      <c r="E59" s="438"/>
      <c r="F59" s="438"/>
      <c r="G59" s="438"/>
      <c r="H59" s="438"/>
      <c r="I59" s="438"/>
      <c r="J59" s="6"/>
      <c r="K59" s="2"/>
      <c r="L59" s="5"/>
      <c r="M59" s="2"/>
      <c r="N59" s="13"/>
    </row>
    <row r="60" spans="1:14" ht="12.75" customHeight="1" x14ac:dyDescent="0.2">
      <c r="A60" s="3"/>
      <c r="B60" s="683"/>
      <c r="C60" s="683"/>
      <c r="D60" s="683"/>
      <c r="E60" s="683"/>
      <c r="F60" s="683"/>
      <c r="G60" s="683"/>
      <c r="H60" s="683"/>
      <c r="I60" s="683"/>
      <c r="J60" s="6"/>
      <c r="K60" s="2"/>
      <c r="L60" s="5"/>
      <c r="M60" s="2"/>
      <c r="N60" s="13"/>
    </row>
    <row r="61" spans="1:14" ht="12.75" customHeight="1" x14ac:dyDescent="0.2">
      <c r="A61" s="3"/>
      <c r="B61" s="680"/>
      <c r="C61" s="680"/>
      <c r="D61" s="680"/>
      <c r="E61" s="680"/>
      <c r="F61" s="680"/>
      <c r="G61" s="680"/>
      <c r="H61" s="680"/>
      <c r="I61" s="680"/>
      <c r="J61" s="6"/>
      <c r="K61" s="2"/>
      <c r="L61" s="5"/>
      <c r="M61" s="2"/>
      <c r="N61" s="13"/>
    </row>
    <row r="62" spans="1:14" ht="12.75" customHeight="1" x14ac:dyDescent="0.2">
      <c r="A62" s="14"/>
      <c r="B62" s="674"/>
      <c r="C62" s="674"/>
      <c r="D62" s="674"/>
      <c r="E62" s="674"/>
      <c r="F62" s="674"/>
      <c r="G62" s="674"/>
      <c r="H62" s="674"/>
      <c r="I62" s="674"/>
      <c r="J62" s="6"/>
      <c r="K62" s="2"/>
      <c r="L62" s="5"/>
      <c r="M62" s="2"/>
      <c r="N62" s="13"/>
    </row>
    <row r="63" spans="1:14" ht="12.75" customHeight="1" x14ac:dyDescent="0.2">
      <c r="A63" s="3"/>
      <c r="B63" s="442"/>
      <c r="C63" s="442"/>
      <c r="D63" s="442"/>
      <c r="E63" s="442"/>
      <c r="F63" s="442"/>
      <c r="G63" s="442"/>
      <c r="H63" s="442"/>
      <c r="I63" s="442"/>
      <c r="J63" s="6"/>
      <c r="K63" s="2"/>
      <c r="L63" s="2"/>
      <c r="M63" s="2"/>
      <c r="N63" s="2"/>
    </row>
    <row r="64" spans="1:14" ht="12.75" customHeight="1" x14ac:dyDescent="0.2">
      <c r="A64" s="3"/>
      <c r="B64" s="439"/>
      <c r="C64" s="439"/>
      <c r="D64" s="439"/>
      <c r="E64" s="439"/>
      <c r="F64" s="439"/>
      <c r="G64" s="439"/>
      <c r="H64" s="439"/>
      <c r="I64" s="439"/>
      <c r="J64" s="6"/>
      <c r="K64" s="2"/>
      <c r="L64" s="2"/>
      <c r="M64" s="2"/>
      <c r="N64" s="2"/>
    </row>
    <row r="65" spans="1:14" ht="12.75" customHeight="1" x14ac:dyDescent="0.2">
      <c r="A65" s="3"/>
      <c r="B65" s="439"/>
      <c r="C65" s="439"/>
      <c r="D65" s="439"/>
      <c r="E65" s="439"/>
      <c r="F65" s="439"/>
      <c r="G65" s="439"/>
      <c r="H65" s="439"/>
      <c r="I65" s="439"/>
      <c r="J65" s="6"/>
      <c r="K65" s="2"/>
      <c r="L65" s="2"/>
      <c r="M65" s="2"/>
      <c r="N65" s="2"/>
    </row>
    <row r="66" spans="1:14" ht="12.75" customHeight="1" x14ac:dyDescent="0.2">
      <c r="A66" s="3"/>
      <c r="B66" s="680"/>
      <c r="C66" s="680"/>
      <c r="D66" s="680"/>
      <c r="E66" s="680"/>
      <c r="F66" s="680"/>
      <c r="G66" s="680"/>
      <c r="H66" s="680"/>
      <c r="I66" s="680"/>
      <c r="J66" s="6"/>
      <c r="K66" s="2"/>
      <c r="L66" s="2"/>
      <c r="M66" s="2"/>
      <c r="N66" s="2"/>
    </row>
    <row r="67" spans="1:14" ht="12.75" customHeight="1" x14ac:dyDescent="0.2">
      <c r="A67" s="14"/>
      <c r="B67" s="674"/>
      <c r="C67" s="674"/>
      <c r="D67" s="674"/>
      <c r="E67" s="674"/>
      <c r="F67" s="674"/>
      <c r="G67" s="674"/>
      <c r="H67" s="674"/>
      <c r="I67" s="674"/>
      <c r="J67" s="6"/>
      <c r="K67" s="2"/>
      <c r="L67" s="2"/>
      <c r="M67" s="2"/>
      <c r="N67" s="2"/>
    </row>
    <row r="68" spans="1:14" ht="12.75" customHeight="1" x14ac:dyDescent="0.2">
      <c r="A68" s="3"/>
      <c r="B68" s="442"/>
      <c r="C68" s="442"/>
      <c r="D68" s="442"/>
      <c r="E68" s="442"/>
      <c r="F68" s="442"/>
      <c r="G68" s="442"/>
      <c r="H68" s="442"/>
      <c r="I68" s="442"/>
      <c r="J68" s="6"/>
      <c r="K68" s="2"/>
      <c r="L68" s="2"/>
      <c r="M68" s="2"/>
      <c r="N68" s="2"/>
    </row>
    <row r="69" spans="1:14" ht="12.75" customHeight="1" x14ac:dyDescent="0.2">
      <c r="A69" s="3"/>
      <c r="B69" s="442"/>
      <c r="C69" s="442"/>
      <c r="D69" s="442"/>
      <c r="E69" s="442"/>
      <c r="F69" s="442"/>
      <c r="G69" s="442"/>
      <c r="H69" s="442"/>
      <c r="I69" s="442"/>
      <c r="J69" s="6"/>
      <c r="K69" s="2"/>
      <c r="L69" s="2"/>
      <c r="M69" s="2"/>
      <c r="N69" s="2"/>
    </row>
    <row r="70" spans="1:14" ht="12.75" customHeight="1" x14ac:dyDescent="0.2">
      <c r="A70" s="3"/>
      <c r="B70" s="442"/>
      <c r="C70" s="442"/>
      <c r="D70" s="442"/>
      <c r="E70" s="442"/>
      <c r="F70" s="442"/>
      <c r="G70" s="442"/>
      <c r="H70" s="442"/>
      <c r="I70" s="442"/>
      <c r="J70" s="6"/>
      <c r="K70" s="2"/>
      <c r="L70" s="2"/>
      <c r="M70" s="2"/>
      <c r="N70" s="2"/>
    </row>
    <row r="71" spans="1:14" ht="12.75" customHeight="1" x14ac:dyDescent="0.2">
      <c r="A71" s="3"/>
      <c r="B71" s="680"/>
      <c r="C71" s="680"/>
      <c r="D71" s="680"/>
      <c r="E71" s="680"/>
      <c r="F71" s="680"/>
      <c r="G71" s="680"/>
      <c r="H71" s="680"/>
      <c r="I71" s="680"/>
      <c r="J71" s="6"/>
      <c r="K71" s="2"/>
      <c r="L71" s="2"/>
      <c r="M71" s="2"/>
      <c r="N71" s="2"/>
    </row>
    <row r="72" spans="1:14" ht="12.75" customHeight="1" x14ac:dyDescent="0.2">
      <c r="A72" s="3"/>
      <c r="B72" s="681"/>
      <c r="C72" s="681"/>
      <c r="D72" s="681"/>
      <c r="E72" s="681"/>
      <c r="F72" s="681"/>
      <c r="G72" s="681"/>
      <c r="H72" s="681"/>
      <c r="I72" s="681"/>
      <c r="J72" s="6"/>
      <c r="K72" s="2"/>
      <c r="L72" s="2"/>
      <c r="M72" s="2"/>
      <c r="N72" s="2"/>
    </row>
    <row r="73" spans="1:14" ht="12.75" customHeight="1" x14ac:dyDescent="0.2">
      <c r="A73" s="3"/>
      <c r="B73" s="159"/>
      <c r="C73" s="159"/>
      <c r="D73" s="159"/>
      <c r="E73" s="159"/>
      <c r="F73" s="159"/>
      <c r="G73" s="159"/>
      <c r="H73" s="159"/>
      <c r="I73" s="159"/>
      <c r="J73" s="6"/>
      <c r="K73" s="2"/>
      <c r="L73" s="2"/>
      <c r="M73" s="2"/>
      <c r="N73" s="2"/>
    </row>
    <row r="74" spans="1:14" ht="12.75" customHeight="1" x14ac:dyDescent="0.2">
      <c r="A74" s="3"/>
      <c r="B74" s="159"/>
      <c r="C74" s="159"/>
      <c r="D74" s="159"/>
      <c r="E74" s="159"/>
      <c r="F74" s="159"/>
      <c r="G74" s="159"/>
      <c r="H74" s="159"/>
      <c r="I74" s="159"/>
      <c r="J74" s="6"/>
      <c r="K74" s="2"/>
      <c r="L74" s="2"/>
      <c r="M74" s="2"/>
      <c r="N74" s="2"/>
    </row>
    <row r="75" spans="1:14" ht="12.75" customHeight="1" x14ac:dyDescent="0.2">
      <c r="A75" s="3"/>
      <c r="B75" s="682"/>
      <c r="C75" s="682"/>
      <c r="D75" s="682"/>
      <c r="E75" s="682"/>
      <c r="F75" s="682"/>
      <c r="G75" s="682"/>
      <c r="H75" s="682"/>
      <c r="I75" s="682"/>
      <c r="J75" s="6"/>
      <c r="K75" s="2"/>
      <c r="L75" s="2"/>
      <c r="M75" s="2"/>
      <c r="N75" s="2"/>
    </row>
    <row r="76" spans="1:14" ht="12.75" customHeight="1" x14ac:dyDescent="0.2">
      <c r="A76" s="14"/>
      <c r="B76" s="674"/>
      <c r="C76" s="674"/>
      <c r="D76" s="674"/>
      <c r="E76" s="674"/>
      <c r="F76" s="674"/>
      <c r="G76" s="674"/>
      <c r="H76" s="674"/>
      <c r="I76" s="674"/>
      <c r="J76" s="6"/>
      <c r="K76" s="2"/>
      <c r="L76" s="2"/>
      <c r="M76" s="2"/>
      <c r="N76" s="2"/>
    </row>
    <row r="77" spans="1:14" ht="12.75" customHeight="1" x14ac:dyDescent="0.2">
      <c r="A77" s="3"/>
      <c r="B77" s="442"/>
      <c r="C77" s="442"/>
      <c r="D77" s="442"/>
      <c r="E77" s="442"/>
      <c r="F77" s="442"/>
      <c r="G77" s="442"/>
      <c r="H77" s="442"/>
      <c r="I77" s="442"/>
      <c r="J77" s="6"/>
      <c r="K77" s="2"/>
      <c r="L77" s="2"/>
      <c r="M77" s="2"/>
      <c r="N77" s="2"/>
    </row>
    <row r="78" spans="1:14" ht="12.75" customHeight="1" x14ac:dyDescent="0.2">
      <c r="A78" s="3"/>
      <c r="B78" s="442"/>
      <c r="C78" s="442"/>
      <c r="D78" s="442"/>
      <c r="E78" s="442"/>
      <c r="F78" s="442"/>
      <c r="G78" s="442"/>
      <c r="H78" s="442"/>
      <c r="I78" s="442"/>
      <c r="J78" s="6"/>
      <c r="K78" s="2"/>
      <c r="L78" s="2"/>
      <c r="M78" s="2"/>
      <c r="N78" s="2"/>
    </row>
    <row r="79" spans="1:14" ht="12.75" customHeight="1" x14ac:dyDescent="0.2">
      <c r="A79" s="3"/>
      <c r="B79" s="677"/>
      <c r="C79" s="677"/>
      <c r="D79" s="677"/>
      <c r="E79" s="677"/>
      <c r="F79" s="677"/>
      <c r="G79" s="677"/>
      <c r="H79" s="677"/>
      <c r="I79" s="677"/>
      <c r="J79" s="6"/>
      <c r="K79" s="2"/>
      <c r="L79" s="2"/>
      <c r="M79" s="2"/>
      <c r="N79" s="2"/>
    </row>
    <row r="80" spans="1:14" ht="12.75" customHeight="1" x14ac:dyDescent="0.2">
      <c r="A80" s="14"/>
      <c r="B80" s="679"/>
      <c r="C80" s="679"/>
      <c r="D80" s="679"/>
      <c r="E80" s="679"/>
      <c r="F80" s="679"/>
      <c r="G80" s="679"/>
      <c r="H80" s="679"/>
      <c r="I80" s="679"/>
      <c r="J80" s="6"/>
      <c r="K80" s="2"/>
      <c r="L80" s="2"/>
      <c r="M80" s="2"/>
      <c r="N80" s="2"/>
    </row>
    <row r="81" spans="1:14" ht="12.75" customHeight="1" x14ac:dyDescent="0.2">
      <c r="A81" s="3"/>
      <c r="B81" s="439"/>
      <c r="C81" s="439"/>
      <c r="D81" s="439"/>
      <c r="E81" s="439"/>
      <c r="F81" s="439"/>
      <c r="G81" s="439"/>
      <c r="H81" s="439"/>
      <c r="I81" s="439"/>
      <c r="J81" s="6"/>
      <c r="K81" s="2"/>
      <c r="L81" s="2"/>
      <c r="M81" s="2"/>
      <c r="N81" s="2"/>
    </row>
    <row r="82" spans="1:14" ht="12.75" customHeight="1" x14ac:dyDescent="0.2">
      <c r="A82" s="3"/>
      <c r="B82" s="439"/>
      <c r="C82" s="439"/>
      <c r="D82" s="439"/>
      <c r="E82" s="439"/>
      <c r="F82" s="439"/>
      <c r="G82" s="439"/>
      <c r="H82" s="439"/>
      <c r="I82" s="439"/>
      <c r="J82" s="6"/>
      <c r="K82" s="2"/>
      <c r="L82" s="2"/>
      <c r="M82" s="2"/>
      <c r="N82" s="2"/>
    </row>
    <row r="83" spans="1:14" ht="12.75" customHeight="1" x14ac:dyDescent="0.2">
      <c r="A83" s="3"/>
      <c r="B83" s="677"/>
      <c r="C83" s="677"/>
      <c r="D83" s="677"/>
      <c r="E83" s="677"/>
      <c r="F83" s="677"/>
      <c r="G83" s="677"/>
      <c r="H83" s="677"/>
      <c r="I83" s="677"/>
      <c r="J83" s="6"/>
      <c r="K83" s="2"/>
      <c r="L83" s="2"/>
      <c r="M83" s="2"/>
      <c r="N83" s="2"/>
    </row>
    <row r="84" spans="1:14" ht="12.75" customHeight="1" x14ac:dyDescent="0.2">
      <c r="A84" s="14"/>
      <c r="B84" s="679"/>
      <c r="C84" s="679"/>
      <c r="D84" s="679"/>
      <c r="E84" s="679"/>
      <c r="F84" s="679"/>
      <c r="G84" s="679"/>
      <c r="H84" s="679"/>
      <c r="I84" s="679"/>
      <c r="J84" s="6"/>
      <c r="K84" s="2"/>
      <c r="L84" s="2"/>
      <c r="M84" s="2"/>
      <c r="N84" s="2"/>
    </row>
    <row r="85" spans="1:14" ht="12.75" customHeight="1" x14ac:dyDescent="0.2">
      <c r="A85" s="3"/>
      <c r="B85" s="437"/>
      <c r="C85" s="437"/>
      <c r="D85" s="437"/>
      <c r="E85" s="437"/>
      <c r="F85" s="437"/>
      <c r="G85" s="437"/>
      <c r="H85" s="437"/>
      <c r="I85" s="437"/>
      <c r="J85" s="6"/>
      <c r="K85" s="2"/>
      <c r="L85" s="2"/>
      <c r="M85" s="2"/>
      <c r="N85" s="2"/>
    </row>
    <row r="86" spans="1:14" ht="12.75" customHeight="1" x14ac:dyDescent="0.2">
      <c r="A86" s="3"/>
      <c r="B86" s="437"/>
      <c r="C86" s="437"/>
      <c r="D86" s="437"/>
      <c r="E86" s="437"/>
      <c r="F86" s="437"/>
      <c r="G86" s="437"/>
      <c r="H86" s="437"/>
      <c r="I86" s="437"/>
      <c r="J86" s="6"/>
      <c r="K86" s="2"/>
      <c r="L86" s="2"/>
      <c r="M86" s="2"/>
      <c r="N86" s="2"/>
    </row>
    <row r="87" spans="1:14" ht="12.75" customHeight="1" x14ac:dyDescent="0.2">
      <c r="A87" s="3"/>
      <c r="B87" s="677"/>
      <c r="C87" s="677"/>
      <c r="D87" s="677"/>
      <c r="E87" s="677"/>
      <c r="F87" s="677"/>
      <c r="G87" s="677"/>
      <c r="H87" s="677"/>
      <c r="I87" s="677"/>
      <c r="J87" s="6"/>
      <c r="K87" s="2"/>
      <c r="L87" s="2"/>
      <c r="M87" s="2"/>
      <c r="N87" s="2"/>
    </row>
    <row r="88" spans="1:14" ht="12.75" customHeight="1" x14ac:dyDescent="0.2">
      <c r="A88" s="14"/>
      <c r="B88" s="678"/>
      <c r="C88" s="678"/>
      <c r="D88" s="678"/>
      <c r="E88" s="678"/>
      <c r="F88" s="678"/>
      <c r="G88" s="678"/>
      <c r="H88" s="678"/>
      <c r="I88" s="678"/>
      <c r="J88" s="6"/>
      <c r="K88" s="2"/>
      <c r="L88" s="2"/>
      <c r="M88" s="2"/>
      <c r="N88" s="2"/>
    </row>
    <row r="89" spans="1:14" ht="12.75" customHeight="1" x14ac:dyDescent="0.2">
      <c r="A89" s="3"/>
      <c r="B89" s="442"/>
      <c r="C89" s="442"/>
      <c r="D89" s="442"/>
      <c r="E89" s="442"/>
      <c r="F89" s="442"/>
      <c r="G89" s="442"/>
      <c r="H89" s="442"/>
      <c r="I89" s="442"/>
      <c r="J89" s="6"/>
      <c r="K89" s="2"/>
      <c r="L89" s="2"/>
      <c r="M89" s="2"/>
      <c r="N89" s="2"/>
    </row>
    <row r="90" spans="1:14" ht="12.75" customHeight="1" x14ac:dyDescent="0.2">
      <c r="A90" s="3"/>
      <c r="B90" s="437"/>
      <c r="C90" s="437"/>
      <c r="D90" s="437"/>
      <c r="E90" s="437"/>
      <c r="F90" s="437"/>
      <c r="G90" s="437"/>
      <c r="H90" s="437"/>
      <c r="I90" s="437"/>
      <c r="J90" s="6"/>
      <c r="K90" s="2"/>
      <c r="L90" s="2"/>
      <c r="M90" s="2"/>
      <c r="N90" s="2"/>
    </row>
    <row r="91" spans="1:14" ht="12.75" customHeight="1" x14ac:dyDescent="0.2">
      <c r="A91" s="3"/>
      <c r="B91" s="437"/>
      <c r="C91" s="437"/>
      <c r="D91" s="437"/>
      <c r="E91" s="437"/>
      <c r="F91" s="437"/>
      <c r="G91" s="437"/>
      <c r="H91" s="437"/>
      <c r="I91" s="437"/>
      <c r="J91" s="6"/>
      <c r="K91" s="2"/>
      <c r="L91" s="2"/>
      <c r="M91" s="2"/>
      <c r="N91" s="2"/>
    </row>
    <row r="92" spans="1:14" ht="12.75" customHeight="1" x14ac:dyDescent="0.2">
      <c r="A92" s="3"/>
      <c r="B92" s="677"/>
      <c r="C92" s="677"/>
      <c r="D92" s="677"/>
      <c r="E92" s="677"/>
      <c r="F92" s="677"/>
      <c r="G92" s="677"/>
      <c r="H92" s="677"/>
      <c r="I92" s="677"/>
      <c r="J92" s="6"/>
      <c r="K92" s="2"/>
      <c r="L92" s="2"/>
      <c r="M92" s="2"/>
      <c r="N92" s="2"/>
    </row>
    <row r="93" spans="1:14" ht="12.75" customHeight="1" x14ac:dyDescent="0.2">
      <c r="A93" s="14"/>
      <c r="B93" s="674"/>
      <c r="C93" s="674"/>
      <c r="D93" s="674"/>
      <c r="E93" s="674"/>
      <c r="F93" s="674"/>
      <c r="G93" s="674"/>
      <c r="H93" s="674"/>
      <c r="I93" s="674"/>
      <c r="J93" s="6"/>
      <c r="K93" s="2"/>
      <c r="L93" s="2"/>
      <c r="M93" s="2"/>
      <c r="N93" s="2"/>
    </row>
    <row r="94" spans="1:14" ht="12.75" customHeight="1" x14ac:dyDescent="0.2">
      <c r="A94" s="3"/>
      <c r="B94" s="675"/>
      <c r="C94" s="675"/>
      <c r="D94" s="675"/>
      <c r="E94" s="675"/>
      <c r="F94" s="675"/>
      <c r="G94" s="675"/>
      <c r="H94" s="675"/>
      <c r="I94" s="675"/>
      <c r="J94" s="6"/>
      <c r="K94" s="2"/>
      <c r="L94" s="2"/>
      <c r="M94" s="2"/>
      <c r="N94" s="2"/>
    </row>
    <row r="95" spans="1:14" ht="12.75" customHeight="1" x14ac:dyDescent="0.2">
      <c r="A95" s="3"/>
      <c r="B95" s="675"/>
      <c r="C95" s="675"/>
      <c r="D95" s="675"/>
      <c r="E95" s="675"/>
      <c r="F95" s="675"/>
      <c r="G95" s="675"/>
      <c r="H95" s="675"/>
      <c r="I95" s="675"/>
      <c r="J95" s="6"/>
      <c r="K95" s="2"/>
      <c r="L95" s="2"/>
      <c r="M95" s="2"/>
      <c r="N95" s="2"/>
    </row>
    <row r="96" spans="1:14" ht="12.75" customHeight="1" x14ac:dyDescent="0.2">
      <c r="A96" s="3"/>
      <c r="B96" s="675"/>
      <c r="C96" s="675"/>
      <c r="D96" s="675"/>
      <c r="E96" s="675"/>
      <c r="F96" s="675"/>
      <c r="G96" s="675"/>
      <c r="H96" s="675"/>
      <c r="I96" s="675"/>
      <c r="J96" s="6"/>
      <c r="K96" s="2"/>
      <c r="L96" s="2"/>
      <c r="M96" s="2"/>
      <c r="N96" s="2"/>
    </row>
    <row r="97" spans="1:14" ht="12.75" customHeight="1" x14ac:dyDescent="0.2">
      <c r="A97" s="3"/>
      <c r="B97" s="675"/>
      <c r="C97" s="675"/>
      <c r="D97" s="675"/>
      <c r="E97" s="675"/>
      <c r="F97" s="675"/>
      <c r="G97" s="675"/>
      <c r="H97" s="675"/>
      <c r="I97" s="675"/>
      <c r="J97" s="6"/>
      <c r="K97" s="2"/>
      <c r="L97" s="2"/>
      <c r="M97" s="2"/>
      <c r="N97" s="2"/>
    </row>
    <row r="98" spans="1:14" ht="12.75" customHeight="1" x14ac:dyDescent="0.2">
      <c r="A98" s="3"/>
      <c r="B98" s="440"/>
      <c r="C98" s="440"/>
      <c r="D98" s="440"/>
      <c r="E98" s="440"/>
      <c r="F98" s="440"/>
      <c r="G98" s="440"/>
      <c r="H98" s="440"/>
      <c r="I98" s="440"/>
      <c r="J98" s="6"/>
      <c r="K98" s="2"/>
      <c r="L98" s="2"/>
      <c r="M98" s="2"/>
      <c r="N98" s="2"/>
    </row>
    <row r="99" spans="1:14" ht="12.75" customHeight="1" x14ac:dyDescent="0.2">
      <c r="A99" s="3"/>
      <c r="B99" s="440"/>
      <c r="C99" s="440"/>
      <c r="D99" s="440"/>
      <c r="E99" s="440"/>
      <c r="F99" s="440"/>
      <c r="G99" s="440"/>
      <c r="H99" s="440"/>
      <c r="I99" s="440"/>
      <c r="J99" s="6"/>
      <c r="K99" s="2"/>
      <c r="L99" s="2"/>
      <c r="M99" s="2"/>
      <c r="N99" s="2"/>
    </row>
    <row r="100" spans="1:14" ht="12.75" customHeight="1" x14ac:dyDescent="0.2">
      <c r="A100" s="3"/>
      <c r="B100" s="677"/>
      <c r="C100" s="677"/>
      <c r="D100" s="677"/>
      <c r="E100" s="677"/>
      <c r="F100" s="677"/>
      <c r="G100" s="677"/>
      <c r="H100" s="677"/>
      <c r="I100" s="677"/>
      <c r="J100" s="6"/>
      <c r="K100" s="2"/>
      <c r="L100" s="2"/>
      <c r="M100" s="2"/>
      <c r="N100" s="2"/>
    </row>
    <row r="101" spans="1:14" ht="12.75" customHeight="1" x14ac:dyDescent="0.2">
      <c r="A101" s="3"/>
      <c r="B101" s="160"/>
      <c r="C101" s="160"/>
      <c r="D101" s="160"/>
      <c r="E101" s="160"/>
      <c r="F101" s="160"/>
      <c r="G101" s="160"/>
      <c r="H101" s="160"/>
      <c r="I101" s="160"/>
      <c r="J101" s="6"/>
      <c r="K101" s="2"/>
      <c r="L101" s="2"/>
      <c r="M101" s="2"/>
      <c r="N101" s="2"/>
    </row>
    <row r="102" spans="1:14" ht="12.75" customHeight="1" x14ac:dyDescent="0.2">
      <c r="A102" s="3"/>
      <c r="B102" s="160"/>
      <c r="C102" s="160"/>
      <c r="D102" s="160"/>
      <c r="E102" s="160"/>
      <c r="F102" s="160"/>
      <c r="G102" s="160"/>
      <c r="H102" s="160"/>
      <c r="I102" s="160"/>
      <c r="J102" s="6"/>
      <c r="K102" s="2"/>
      <c r="L102" s="2"/>
      <c r="M102" s="2"/>
      <c r="N102" s="2"/>
    </row>
    <row r="103" spans="1:14" ht="12.75" customHeight="1" x14ac:dyDescent="0.2">
      <c r="A103" s="14"/>
      <c r="B103" s="678"/>
      <c r="C103" s="678"/>
      <c r="D103" s="678"/>
      <c r="E103" s="678"/>
      <c r="F103" s="678"/>
      <c r="G103" s="678"/>
      <c r="H103" s="678"/>
      <c r="I103" s="678"/>
      <c r="J103" s="6"/>
      <c r="K103" s="2"/>
      <c r="L103" s="2"/>
      <c r="M103" s="2"/>
      <c r="N103" s="2"/>
    </row>
    <row r="104" spans="1:14" ht="12.75" customHeight="1" x14ac:dyDescent="0.2">
      <c r="A104" s="3"/>
      <c r="B104" s="442"/>
      <c r="C104" s="442"/>
      <c r="D104" s="442"/>
      <c r="E104" s="442"/>
      <c r="F104" s="442"/>
      <c r="G104" s="442"/>
      <c r="H104" s="442"/>
      <c r="I104" s="442"/>
      <c r="J104" s="6"/>
      <c r="K104" s="2"/>
      <c r="L104" s="2"/>
      <c r="M104" s="2"/>
      <c r="N104" s="2"/>
    </row>
    <row r="105" spans="1:14" ht="12.75" customHeight="1" x14ac:dyDescent="0.2">
      <c r="A105" s="3"/>
      <c r="B105" s="677"/>
      <c r="C105" s="677"/>
      <c r="D105" s="677"/>
      <c r="E105" s="677"/>
      <c r="F105" s="677"/>
      <c r="G105" s="677"/>
      <c r="H105" s="677"/>
      <c r="I105" s="677"/>
      <c r="J105" s="6"/>
      <c r="K105" s="2"/>
      <c r="L105" s="2"/>
      <c r="M105" s="2"/>
      <c r="N105" s="2"/>
    </row>
    <row r="106" spans="1:14" ht="12.75" customHeight="1" x14ac:dyDescent="0.2">
      <c r="A106" s="14"/>
      <c r="B106" s="674"/>
      <c r="C106" s="674"/>
      <c r="D106" s="674"/>
      <c r="E106" s="674"/>
      <c r="F106" s="674"/>
      <c r="G106" s="674"/>
      <c r="H106" s="674"/>
      <c r="I106" s="674"/>
      <c r="J106" s="6"/>
      <c r="K106" s="2"/>
      <c r="L106" s="2"/>
      <c r="M106" s="2"/>
      <c r="N106" s="2"/>
    </row>
    <row r="107" spans="1:14" ht="12.75" customHeight="1" x14ac:dyDescent="0.2">
      <c r="A107" s="3"/>
      <c r="B107" s="439"/>
      <c r="C107" s="439"/>
      <c r="D107" s="439"/>
      <c r="E107" s="439"/>
      <c r="F107" s="439"/>
      <c r="G107" s="439"/>
      <c r="H107" s="439"/>
      <c r="I107" s="439"/>
      <c r="J107" s="6"/>
      <c r="K107" s="2"/>
      <c r="L107" s="2"/>
      <c r="M107" s="2"/>
      <c r="N107" s="2"/>
    </row>
    <row r="108" spans="1:14" ht="12.75" customHeight="1" x14ac:dyDescent="0.2">
      <c r="A108" s="3"/>
      <c r="B108" s="439"/>
      <c r="C108" s="439"/>
      <c r="D108" s="439"/>
      <c r="E108" s="439"/>
      <c r="F108" s="439"/>
      <c r="G108" s="439"/>
      <c r="H108" s="439"/>
      <c r="I108" s="439"/>
      <c r="J108" s="6"/>
      <c r="K108" s="2"/>
      <c r="L108" s="2"/>
      <c r="M108" s="2"/>
      <c r="N108" s="2"/>
    </row>
    <row r="109" spans="1:14" ht="12.75" customHeight="1" x14ac:dyDescent="0.2">
      <c r="A109" s="3"/>
      <c r="B109" s="442"/>
      <c r="C109" s="442"/>
      <c r="D109" s="442"/>
      <c r="E109" s="442"/>
      <c r="F109" s="442"/>
      <c r="G109" s="442"/>
      <c r="H109" s="442"/>
      <c r="I109" s="442"/>
      <c r="J109" s="6"/>
      <c r="K109" s="2"/>
      <c r="L109" s="2"/>
      <c r="M109" s="2"/>
      <c r="N109" s="2"/>
    </row>
    <row r="110" spans="1:14" ht="12.75" customHeight="1" x14ac:dyDescent="0.2">
      <c r="A110" s="3"/>
      <c r="B110" s="437"/>
      <c r="C110" s="437"/>
      <c r="D110" s="437"/>
      <c r="E110" s="437"/>
      <c r="F110" s="437"/>
      <c r="G110" s="437"/>
      <c r="H110" s="437"/>
      <c r="I110" s="437"/>
      <c r="J110" s="6"/>
      <c r="K110" s="2"/>
      <c r="L110" s="2"/>
      <c r="M110" s="2"/>
      <c r="N110" s="2"/>
    </row>
    <row r="111" spans="1:14" ht="12.75" customHeight="1" x14ac:dyDescent="0.2">
      <c r="A111" s="3"/>
      <c r="B111" s="438"/>
      <c r="C111" s="438"/>
      <c r="D111" s="438"/>
      <c r="E111" s="438"/>
      <c r="F111" s="438"/>
      <c r="G111" s="438"/>
      <c r="H111" s="438"/>
      <c r="I111" s="438"/>
      <c r="J111" s="6"/>
      <c r="K111" s="2"/>
      <c r="L111" s="2"/>
      <c r="M111" s="2"/>
      <c r="N111" s="2"/>
    </row>
    <row r="112" spans="1:14" ht="12.75" customHeight="1" x14ac:dyDescent="0.2">
      <c r="A112" s="3"/>
      <c r="B112" s="677"/>
      <c r="C112" s="677"/>
      <c r="D112" s="677"/>
      <c r="E112" s="677"/>
      <c r="F112" s="677"/>
      <c r="G112" s="677"/>
      <c r="H112" s="677"/>
      <c r="I112" s="677"/>
      <c r="J112" s="6"/>
      <c r="K112" s="2"/>
      <c r="L112" s="2"/>
      <c r="M112" s="2"/>
      <c r="N112" s="2"/>
    </row>
    <row r="113" spans="1:14" ht="12.75" customHeight="1" x14ac:dyDescent="0.2">
      <c r="A113" s="14"/>
      <c r="B113" s="674"/>
      <c r="C113" s="674"/>
      <c r="D113" s="674"/>
      <c r="E113" s="674"/>
      <c r="F113" s="674"/>
      <c r="G113" s="674"/>
      <c r="H113" s="674"/>
      <c r="I113" s="674"/>
      <c r="J113" s="6"/>
      <c r="K113" s="2"/>
      <c r="L113" s="2"/>
      <c r="M113" s="2"/>
      <c r="N113" s="2"/>
    </row>
    <row r="114" spans="1:14" ht="12.75" customHeight="1" x14ac:dyDescent="0.2">
      <c r="A114" s="3"/>
      <c r="B114" s="442"/>
      <c r="C114" s="442"/>
      <c r="D114" s="442"/>
      <c r="E114" s="442"/>
      <c r="F114" s="442"/>
      <c r="G114" s="442"/>
      <c r="H114" s="442"/>
      <c r="I114" s="442"/>
      <c r="J114" s="6"/>
      <c r="K114" s="2"/>
      <c r="L114" s="2"/>
      <c r="M114" s="2"/>
      <c r="N114" s="2"/>
    </row>
    <row r="115" spans="1:14" ht="12.75" customHeight="1" x14ac:dyDescent="0.2">
      <c r="A115" s="3"/>
      <c r="B115" s="442"/>
      <c r="C115" s="442"/>
      <c r="D115" s="442"/>
      <c r="E115" s="442"/>
      <c r="F115" s="442"/>
      <c r="G115" s="442"/>
      <c r="H115" s="442"/>
      <c r="I115" s="442"/>
      <c r="J115" s="6"/>
      <c r="K115" s="2"/>
      <c r="L115" s="2"/>
      <c r="M115" s="2"/>
      <c r="N115" s="2"/>
    </row>
    <row r="116" spans="1:14" ht="12.75" customHeight="1" x14ac:dyDescent="0.2">
      <c r="A116" s="3"/>
      <c r="B116" s="442"/>
      <c r="C116" s="442"/>
      <c r="D116" s="442"/>
      <c r="E116" s="442"/>
      <c r="F116" s="442"/>
      <c r="G116" s="442"/>
      <c r="H116" s="442"/>
      <c r="I116" s="442"/>
      <c r="J116" s="6"/>
      <c r="K116" s="2"/>
      <c r="L116" s="2"/>
      <c r="M116" s="2"/>
      <c r="N116" s="2"/>
    </row>
    <row r="117" spans="1:14" ht="12.75" customHeight="1" x14ac:dyDescent="0.2">
      <c r="A117" s="3"/>
      <c r="B117" s="442"/>
      <c r="C117" s="442"/>
      <c r="D117" s="442"/>
      <c r="E117" s="442"/>
      <c r="F117" s="442"/>
      <c r="G117" s="442"/>
      <c r="H117" s="442"/>
      <c r="I117" s="442"/>
      <c r="J117" s="6"/>
      <c r="K117" s="2"/>
      <c r="L117" s="2"/>
      <c r="M117" s="2"/>
      <c r="N117" s="2"/>
    </row>
    <row r="118" spans="1:14" ht="12.75" customHeight="1" x14ac:dyDescent="0.2">
      <c r="A118" s="3"/>
      <c r="B118" s="442"/>
      <c r="C118" s="442"/>
      <c r="D118" s="442"/>
      <c r="E118" s="442"/>
      <c r="F118" s="442"/>
      <c r="G118" s="442"/>
      <c r="H118" s="442"/>
      <c r="I118" s="442"/>
      <c r="J118" s="6"/>
      <c r="K118" s="2"/>
      <c r="L118" s="2"/>
      <c r="M118" s="2"/>
      <c r="N118" s="2"/>
    </row>
    <row r="119" spans="1:14" ht="12.75" customHeight="1" x14ac:dyDescent="0.2">
      <c r="A119" s="3"/>
      <c r="B119" s="442"/>
      <c r="C119" s="442"/>
      <c r="D119" s="442"/>
      <c r="E119" s="442"/>
      <c r="F119" s="442"/>
      <c r="G119" s="442"/>
      <c r="H119" s="442"/>
      <c r="I119" s="442"/>
      <c r="J119" s="6"/>
      <c r="K119" s="2"/>
      <c r="L119" s="2"/>
      <c r="M119" s="2"/>
      <c r="N119" s="2"/>
    </row>
    <row r="120" spans="1:14" ht="12.75" customHeight="1" x14ac:dyDescent="0.2">
      <c r="A120" s="3"/>
      <c r="B120" s="442"/>
      <c r="C120" s="442"/>
      <c r="D120" s="442"/>
      <c r="E120" s="442"/>
      <c r="F120" s="442"/>
      <c r="G120" s="442"/>
      <c r="H120" s="442"/>
      <c r="I120" s="442"/>
      <c r="J120" s="6"/>
      <c r="K120" s="2"/>
      <c r="L120" s="2"/>
      <c r="M120" s="2"/>
      <c r="N120" s="2"/>
    </row>
    <row r="121" spans="1:14" ht="12.75" customHeight="1" x14ac:dyDescent="0.2">
      <c r="A121" s="3"/>
      <c r="B121" s="437"/>
      <c r="C121" s="437"/>
      <c r="D121" s="437"/>
      <c r="E121" s="437"/>
      <c r="F121" s="437"/>
      <c r="G121" s="437"/>
      <c r="H121" s="437"/>
      <c r="I121" s="437"/>
      <c r="J121" s="6"/>
      <c r="K121" s="2"/>
      <c r="L121" s="2"/>
      <c r="M121" s="2"/>
      <c r="N121" s="2"/>
    </row>
    <row r="122" spans="1:14" ht="12.75" customHeight="1" x14ac:dyDescent="0.2">
      <c r="A122" s="3"/>
      <c r="B122" s="437"/>
      <c r="C122" s="437"/>
      <c r="D122" s="437"/>
      <c r="E122" s="437"/>
      <c r="F122" s="437"/>
      <c r="G122" s="437"/>
      <c r="H122" s="437"/>
      <c r="I122" s="437"/>
      <c r="J122" s="6"/>
      <c r="K122" s="2"/>
      <c r="L122" s="2"/>
      <c r="M122" s="2"/>
      <c r="N122" s="2"/>
    </row>
    <row r="123" spans="1:14" ht="12.75" customHeight="1" x14ac:dyDescent="0.2">
      <c r="A123" s="3"/>
      <c r="B123" s="677"/>
      <c r="C123" s="677"/>
      <c r="D123" s="677"/>
      <c r="E123" s="677"/>
      <c r="F123" s="677"/>
      <c r="G123" s="677"/>
      <c r="H123" s="677"/>
      <c r="I123" s="677"/>
      <c r="J123" s="6"/>
      <c r="K123" s="2"/>
      <c r="L123" s="2"/>
      <c r="M123" s="2"/>
      <c r="N123" s="2"/>
    </row>
    <row r="124" spans="1:14" ht="12.75" customHeight="1" x14ac:dyDescent="0.2">
      <c r="A124" s="14"/>
      <c r="B124" s="674"/>
      <c r="C124" s="674"/>
      <c r="D124" s="674"/>
      <c r="E124" s="674"/>
      <c r="F124" s="674"/>
      <c r="G124" s="674"/>
      <c r="H124" s="674"/>
      <c r="I124" s="674"/>
      <c r="J124" s="6"/>
      <c r="K124" s="2"/>
      <c r="L124" s="2"/>
      <c r="M124" s="2"/>
      <c r="N124" s="2"/>
    </row>
    <row r="125" spans="1:14" ht="12.75" customHeight="1" x14ac:dyDescent="0.2">
      <c r="A125" s="3"/>
      <c r="B125" s="442"/>
      <c r="C125" s="442"/>
      <c r="D125" s="442"/>
      <c r="E125" s="442"/>
      <c r="F125" s="442"/>
      <c r="G125" s="442"/>
      <c r="H125" s="442"/>
      <c r="I125" s="442"/>
      <c r="J125" s="6"/>
      <c r="K125" s="2"/>
      <c r="L125" s="2"/>
      <c r="M125" s="2"/>
      <c r="N125" s="2"/>
    </row>
    <row r="126" spans="1:14" ht="12.75" customHeight="1" x14ac:dyDescent="0.2">
      <c r="A126" s="3"/>
      <c r="B126" s="442"/>
      <c r="C126" s="442"/>
      <c r="D126" s="442"/>
      <c r="E126" s="442"/>
      <c r="F126" s="442"/>
      <c r="G126" s="442"/>
      <c r="H126" s="442"/>
      <c r="I126" s="442"/>
      <c r="J126" s="6"/>
      <c r="K126" s="2"/>
      <c r="L126" s="2"/>
      <c r="M126" s="2"/>
      <c r="N126" s="2"/>
    </row>
    <row r="127" spans="1:14" ht="12.75" customHeight="1" x14ac:dyDescent="0.2">
      <c r="A127" s="3"/>
      <c r="B127" s="442"/>
      <c r="C127" s="442"/>
      <c r="D127" s="442"/>
      <c r="E127" s="442"/>
      <c r="F127" s="442"/>
      <c r="G127" s="442"/>
      <c r="H127" s="442"/>
      <c r="I127" s="442"/>
      <c r="J127" s="6"/>
      <c r="K127" s="2"/>
      <c r="L127" s="2"/>
      <c r="M127" s="2"/>
      <c r="N127" s="2"/>
    </row>
    <row r="128" spans="1:14" ht="12.75" customHeight="1" x14ac:dyDescent="0.2">
      <c r="A128" s="3"/>
      <c r="B128" s="439"/>
      <c r="C128" s="439"/>
      <c r="D128" s="439"/>
      <c r="E128" s="439"/>
      <c r="F128" s="439"/>
      <c r="G128" s="439"/>
      <c r="H128" s="439"/>
      <c r="I128" s="439"/>
      <c r="J128" s="6"/>
      <c r="K128" s="2"/>
      <c r="L128" s="2"/>
      <c r="M128" s="2"/>
      <c r="N128" s="2"/>
    </row>
    <row r="129" spans="1:14" ht="12.75" customHeight="1" x14ac:dyDescent="0.2">
      <c r="A129" s="3"/>
      <c r="B129" s="156"/>
      <c r="C129" s="156"/>
      <c r="D129" s="156"/>
      <c r="E129" s="156"/>
      <c r="F129" s="156"/>
      <c r="G129" s="156"/>
      <c r="H129" s="156"/>
      <c r="I129" s="156"/>
      <c r="J129" s="6"/>
      <c r="K129" s="2"/>
      <c r="L129" s="2"/>
      <c r="M129" s="2"/>
      <c r="N129" s="2"/>
    </row>
    <row r="130" spans="1:14" ht="12.75" customHeight="1" x14ac:dyDescent="0.2">
      <c r="A130" s="3"/>
      <c r="B130" s="677"/>
      <c r="C130" s="677"/>
      <c r="D130" s="677"/>
      <c r="E130" s="677"/>
      <c r="F130" s="677"/>
      <c r="G130" s="677"/>
      <c r="H130" s="677"/>
      <c r="I130" s="677"/>
      <c r="J130" s="6"/>
      <c r="K130" s="2"/>
      <c r="L130" s="2"/>
      <c r="M130" s="2"/>
      <c r="N130" s="2"/>
    </row>
    <row r="131" spans="1:14" ht="12.75" customHeight="1" x14ac:dyDescent="0.2">
      <c r="A131" s="14"/>
      <c r="B131" s="674"/>
      <c r="C131" s="674"/>
      <c r="D131" s="674"/>
      <c r="E131" s="674"/>
      <c r="F131" s="674"/>
      <c r="G131" s="674"/>
      <c r="H131" s="674"/>
      <c r="I131" s="674"/>
      <c r="J131" s="6"/>
      <c r="K131" s="2"/>
      <c r="L131" s="2"/>
      <c r="M131" s="2"/>
      <c r="N131" s="2"/>
    </row>
    <row r="132" spans="1:14" ht="12.75" customHeight="1" x14ac:dyDescent="0.2">
      <c r="A132" s="3"/>
      <c r="B132" s="442"/>
      <c r="C132" s="442"/>
      <c r="D132" s="442"/>
      <c r="E132" s="442"/>
      <c r="F132" s="442"/>
      <c r="G132" s="442"/>
      <c r="H132" s="442"/>
      <c r="I132" s="442"/>
      <c r="J132" s="6"/>
      <c r="K132" s="2"/>
      <c r="L132" s="16"/>
      <c r="M132" s="2"/>
      <c r="N132" s="2"/>
    </row>
    <row r="133" spans="1:14" ht="12.75" customHeight="1" x14ac:dyDescent="0.2">
      <c r="A133" s="3"/>
      <c r="B133" s="677"/>
      <c r="C133" s="677"/>
      <c r="D133" s="677"/>
      <c r="E133" s="677"/>
      <c r="F133" s="677"/>
      <c r="G133" s="677"/>
      <c r="H133" s="677"/>
      <c r="I133" s="677"/>
      <c r="J133" s="6"/>
      <c r="K133" s="2"/>
      <c r="L133" s="13"/>
      <c r="M133" s="2"/>
      <c r="N133" s="2"/>
    </row>
    <row r="134" spans="1:14" ht="12.75" customHeight="1" x14ac:dyDescent="0.2">
      <c r="A134" s="3"/>
      <c r="B134" s="442"/>
      <c r="C134" s="442"/>
      <c r="D134" s="442"/>
      <c r="E134" s="442"/>
      <c r="F134" s="442"/>
      <c r="G134" s="442"/>
      <c r="H134" s="442"/>
      <c r="I134" s="442"/>
      <c r="J134" s="6"/>
      <c r="K134" s="2"/>
      <c r="L134" s="2"/>
      <c r="M134" s="2"/>
      <c r="N134" s="2"/>
    </row>
    <row r="135" spans="1:14" ht="12.75" customHeight="1" x14ac:dyDescent="0.2">
      <c r="A135" s="3"/>
      <c r="B135" s="442"/>
      <c r="C135" s="442"/>
      <c r="D135" s="442"/>
      <c r="E135" s="442"/>
      <c r="F135" s="442"/>
      <c r="G135" s="442"/>
      <c r="H135" s="442"/>
      <c r="I135" s="442"/>
      <c r="J135" s="6"/>
      <c r="K135" s="2"/>
      <c r="L135" s="2"/>
      <c r="M135" s="2"/>
      <c r="N135" s="2"/>
    </row>
    <row r="136" spans="1:14" ht="12.75" customHeight="1" x14ac:dyDescent="0.2">
      <c r="A136" s="3"/>
      <c r="B136" s="674"/>
      <c r="C136" s="674"/>
      <c r="D136" s="674"/>
      <c r="E136" s="674"/>
      <c r="F136" s="674"/>
      <c r="G136" s="674"/>
      <c r="H136" s="674"/>
      <c r="I136" s="674"/>
      <c r="J136" s="6"/>
      <c r="K136" s="2"/>
      <c r="L136" s="2"/>
      <c r="M136" s="2"/>
      <c r="N136" s="2"/>
    </row>
    <row r="137" spans="1:14" x14ac:dyDescent="0.2">
      <c r="A137" s="3"/>
      <c r="B137" s="442"/>
      <c r="C137" s="442"/>
      <c r="D137" s="442"/>
      <c r="E137" s="442"/>
      <c r="F137" s="442"/>
      <c r="G137" s="442"/>
      <c r="H137" s="442"/>
      <c r="I137" s="442"/>
      <c r="J137" s="6"/>
      <c r="K137" s="2"/>
      <c r="L137" s="2"/>
      <c r="M137" s="2"/>
      <c r="N137" s="2"/>
    </row>
    <row r="138" spans="1:14" x14ac:dyDescent="0.2">
      <c r="A138" s="3"/>
      <c r="B138" s="442"/>
      <c r="C138" s="442"/>
      <c r="D138" s="442"/>
      <c r="E138" s="442"/>
      <c r="F138" s="442"/>
      <c r="G138" s="442"/>
      <c r="H138" s="442"/>
      <c r="I138" s="442"/>
      <c r="J138" s="6"/>
      <c r="K138" s="2"/>
      <c r="L138" s="2"/>
      <c r="M138" s="2"/>
      <c r="N138" s="2"/>
    </row>
    <row r="139" spans="1:14" ht="12" customHeight="1" x14ac:dyDescent="0.2">
      <c r="A139" s="3"/>
      <c r="B139" s="442"/>
      <c r="C139" s="442"/>
      <c r="D139" s="442"/>
      <c r="E139" s="442"/>
      <c r="F139" s="442"/>
      <c r="G139" s="442"/>
      <c r="H139" s="442"/>
      <c r="I139" s="442"/>
      <c r="J139" s="6"/>
      <c r="K139" s="2"/>
      <c r="L139" s="2"/>
      <c r="M139" s="2"/>
      <c r="N139" s="2"/>
    </row>
    <row r="140" spans="1:14" x14ac:dyDescent="0.2">
      <c r="A140" s="3"/>
      <c r="B140" s="442"/>
      <c r="C140" s="442"/>
      <c r="D140" s="442"/>
      <c r="E140" s="442"/>
      <c r="F140" s="442"/>
      <c r="G140" s="442"/>
      <c r="H140" s="442"/>
      <c r="I140" s="442"/>
      <c r="J140" s="6"/>
      <c r="K140" s="2"/>
      <c r="L140" s="2"/>
      <c r="M140" s="2"/>
      <c r="N140" s="2"/>
    </row>
    <row r="141" spans="1:14" x14ac:dyDescent="0.2">
      <c r="A141" s="3"/>
      <c r="B141" s="442"/>
      <c r="C141" s="442"/>
      <c r="D141" s="442"/>
      <c r="E141" s="442"/>
      <c r="F141" s="442"/>
      <c r="G141" s="442"/>
      <c r="H141" s="442"/>
      <c r="I141" s="442"/>
      <c r="J141" s="6"/>
      <c r="K141" s="2"/>
      <c r="L141" s="2"/>
      <c r="M141" s="2"/>
      <c r="N141" s="2"/>
    </row>
    <row r="142" spans="1:14" x14ac:dyDescent="0.2">
      <c r="A142" s="3"/>
      <c r="B142" s="442"/>
      <c r="C142" s="442"/>
      <c r="D142" s="442"/>
      <c r="E142" s="442"/>
      <c r="F142" s="442"/>
      <c r="G142" s="442"/>
      <c r="H142" s="442"/>
      <c r="I142" s="442"/>
      <c r="J142" s="6"/>
      <c r="K142" s="2"/>
      <c r="L142" s="2"/>
      <c r="M142" s="2"/>
      <c r="N142" s="2"/>
    </row>
    <row r="143" spans="1:14" x14ac:dyDescent="0.2">
      <c r="A143" s="3"/>
      <c r="B143" s="442"/>
      <c r="C143" s="442"/>
      <c r="D143" s="442"/>
      <c r="E143" s="442"/>
      <c r="F143" s="442"/>
      <c r="G143" s="442"/>
      <c r="H143" s="442"/>
      <c r="I143" s="442"/>
      <c r="J143" s="6"/>
      <c r="K143" s="2"/>
      <c r="L143" s="2"/>
      <c r="M143" s="2"/>
      <c r="N143" s="2"/>
    </row>
    <row r="144" spans="1:14" x14ac:dyDescent="0.2">
      <c r="A144" s="3"/>
      <c r="B144" s="442"/>
      <c r="C144" s="442"/>
      <c r="D144" s="442"/>
      <c r="E144" s="442"/>
      <c r="F144" s="442"/>
      <c r="G144" s="442"/>
      <c r="H144" s="442"/>
      <c r="I144" s="442"/>
      <c r="J144" s="6"/>
      <c r="K144" s="2"/>
      <c r="L144" s="2"/>
      <c r="M144" s="2"/>
      <c r="N144" s="2"/>
    </row>
    <row r="145" spans="1:14" x14ac:dyDescent="0.2">
      <c r="A145" s="3"/>
      <c r="B145" s="442"/>
      <c r="C145" s="442"/>
      <c r="D145" s="442"/>
      <c r="E145" s="442"/>
      <c r="F145" s="442"/>
      <c r="G145" s="442"/>
      <c r="H145" s="442"/>
      <c r="I145" s="442"/>
      <c r="J145" s="6"/>
      <c r="K145" s="2"/>
      <c r="L145" s="2"/>
      <c r="M145" s="2"/>
      <c r="N145" s="2"/>
    </row>
    <row r="146" spans="1:14" x14ac:dyDescent="0.2">
      <c r="A146" s="3"/>
      <c r="B146" s="442"/>
      <c r="C146" s="442"/>
      <c r="D146" s="442"/>
      <c r="E146" s="442"/>
      <c r="F146" s="442"/>
      <c r="G146" s="442"/>
      <c r="H146" s="442"/>
      <c r="I146" s="442"/>
      <c r="J146" s="6"/>
      <c r="K146" s="2"/>
      <c r="L146" s="2"/>
      <c r="M146" s="2"/>
      <c r="N146" s="2"/>
    </row>
    <row r="147" spans="1:14" x14ac:dyDescent="0.2">
      <c r="A147" s="3"/>
      <c r="B147" s="439"/>
      <c r="C147" s="439"/>
      <c r="D147" s="439"/>
      <c r="E147" s="439"/>
      <c r="F147" s="439"/>
      <c r="G147" s="439"/>
      <c r="H147" s="439"/>
      <c r="I147" s="439"/>
      <c r="J147" s="6"/>
      <c r="K147" s="2"/>
      <c r="L147" s="2"/>
      <c r="M147" s="2"/>
      <c r="N147" s="2"/>
    </row>
    <row r="148" spans="1:14" x14ac:dyDescent="0.2">
      <c r="A148" s="3"/>
      <c r="B148" s="439"/>
      <c r="C148" s="439"/>
      <c r="D148" s="439"/>
      <c r="E148" s="439"/>
      <c r="F148" s="439"/>
      <c r="G148" s="439"/>
      <c r="H148" s="439"/>
      <c r="I148" s="439"/>
      <c r="J148" s="6"/>
    </row>
    <row r="149" spans="1:14" x14ac:dyDescent="0.2">
      <c r="A149" s="3"/>
      <c r="B149" s="439"/>
      <c r="C149" s="439"/>
      <c r="D149" s="439"/>
      <c r="E149" s="439"/>
      <c r="F149" s="439"/>
      <c r="G149" s="439"/>
      <c r="H149" s="439"/>
      <c r="I149" s="439"/>
      <c r="J149" s="6"/>
    </row>
    <row r="150" spans="1:14" x14ac:dyDescent="0.2">
      <c r="A150" s="3"/>
      <c r="B150" s="439"/>
      <c r="C150" s="439"/>
      <c r="D150" s="439"/>
      <c r="E150" s="439"/>
      <c r="F150" s="439"/>
      <c r="G150" s="439"/>
      <c r="H150" s="439"/>
      <c r="I150" s="439"/>
      <c r="J150" s="6"/>
    </row>
    <row r="151" spans="1:14" x14ac:dyDescent="0.2">
      <c r="A151" s="3"/>
      <c r="B151" s="439"/>
      <c r="C151" s="439"/>
      <c r="D151" s="439"/>
      <c r="E151" s="439"/>
      <c r="F151" s="439"/>
      <c r="G151" s="439"/>
      <c r="H151" s="439"/>
      <c r="I151" s="439"/>
      <c r="J151" s="6"/>
    </row>
    <row r="152" spans="1:14" ht="12.75" customHeight="1" x14ac:dyDescent="0.2">
      <c r="A152" s="3"/>
      <c r="B152" s="439"/>
      <c r="C152" s="439"/>
      <c r="D152" s="439"/>
      <c r="E152" s="439"/>
      <c r="F152" s="439"/>
      <c r="G152" s="439"/>
      <c r="H152" s="439"/>
      <c r="I152" s="439"/>
      <c r="J152" s="6"/>
    </row>
    <row r="153" spans="1:14" x14ac:dyDescent="0.2">
      <c r="A153" s="3"/>
      <c r="B153" s="439"/>
      <c r="C153" s="439"/>
      <c r="D153" s="439"/>
      <c r="E153" s="439"/>
      <c r="F153" s="439"/>
      <c r="G153" s="439"/>
      <c r="H153" s="439"/>
      <c r="I153" s="439"/>
      <c r="J153" s="6"/>
    </row>
    <row r="154" spans="1:14" x14ac:dyDescent="0.2">
      <c r="A154" s="3"/>
      <c r="B154" s="676"/>
      <c r="C154" s="676"/>
      <c r="D154" s="676"/>
      <c r="E154" s="676"/>
      <c r="F154" s="676"/>
      <c r="G154" s="676"/>
      <c r="H154" s="676"/>
      <c r="I154" s="676"/>
      <c r="J154" s="6"/>
    </row>
    <row r="155" spans="1:14" x14ac:dyDescent="0.2">
      <c r="A155" s="3"/>
      <c r="B155" s="675"/>
      <c r="C155" s="675"/>
      <c r="D155" s="675"/>
      <c r="E155" s="675"/>
      <c r="F155" s="675"/>
      <c r="G155" s="675"/>
      <c r="H155" s="675"/>
      <c r="I155" s="675"/>
      <c r="J155" s="6"/>
    </row>
    <row r="156" spans="1:14" x14ac:dyDescent="0.2">
      <c r="A156" s="3"/>
      <c r="B156" s="442"/>
      <c r="C156" s="442"/>
      <c r="D156" s="442"/>
      <c r="E156" s="442"/>
      <c r="F156" s="442"/>
      <c r="G156" s="442"/>
      <c r="H156" s="442"/>
      <c r="I156" s="442"/>
      <c r="J156" s="6"/>
    </row>
    <row r="157" spans="1:14" x14ac:dyDescent="0.2">
      <c r="A157" s="3"/>
      <c r="B157" s="442"/>
      <c r="C157" s="442"/>
      <c r="D157" s="442"/>
      <c r="E157" s="442"/>
      <c r="F157" s="442"/>
      <c r="G157" s="442"/>
      <c r="H157" s="442"/>
      <c r="I157" s="442"/>
      <c r="J157" s="6"/>
    </row>
    <row r="158" spans="1:14" x14ac:dyDescent="0.2">
      <c r="A158" s="3"/>
      <c r="B158" s="442"/>
      <c r="C158" s="442"/>
      <c r="D158" s="442"/>
      <c r="E158" s="442"/>
      <c r="F158" s="442"/>
      <c r="G158" s="442"/>
      <c r="H158" s="442"/>
      <c r="I158" s="442"/>
      <c r="J158" s="6"/>
    </row>
    <row r="159" spans="1:14" x14ac:dyDescent="0.2">
      <c r="A159" s="3"/>
      <c r="B159" s="442"/>
      <c r="C159" s="442"/>
      <c r="D159" s="442"/>
      <c r="E159" s="442"/>
      <c r="F159" s="442"/>
      <c r="G159" s="442"/>
      <c r="H159" s="442"/>
      <c r="I159" s="442"/>
      <c r="J159" s="6"/>
    </row>
    <row r="160" spans="1:14" x14ac:dyDescent="0.2">
      <c r="A160" s="3"/>
      <c r="B160" s="442"/>
      <c r="C160" s="442"/>
      <c r="D160" s="442"/>
      <c r="E160" s="442"/>
      <c r="F160" s="442"/>
      <c r="G160" s="442"/>
      <c r="H160" s="442"/>
      <c r="I160" s="442"/>
      <c r="J160" s="6"/>
    </row>
    <row r="161" spans="1:10" ht="12" customHeight="1" x14ac:dyDescent="0.2">
      <c r="A161" s="3"/>
      <c r="B161" s="675"/>
      <c r="C161" s="675"/>
      <c r="D161" s="675"/>
      <c r="E161" s="675"/>
      <c r="F161" s="675"/>
      <c r="G161" s="675"/>
      <c r="H161" s="675"/>
      <c r="I161" s="675"/>
      <c r="J161" s="6"/>
    </row>
    <row r="162" spans="1:10" x14ac:dyDescent="0.2">
      <c r="A162" s="3"/>
      <c r="B162" s="675"/>
      <c r="C162" s="675"/>
      <c r="D162" s="675"/>
      <c r="E162" s="675"/>
      <c r="F162" s="675"/>
      <c r="G162" s="675"/>
      <c r="H162" s="675"/>
      <c r="I162" s="675"/>
      <c r="J162" s="6"/>
    </row>
    <row r="163" spans="1:10" x14ac:dyDescent="0.2">
      <c r="A163" s="3"/>
      <c r="B163" s="675"/>
      <c r="C163" s="675"/>
      <c r="D163" s="675"/>
      <c r="E163" s="675"/>
      <c r="F163" s="675"/>
      <c r="G163" s="675"/>
      <c r="H163" s="675"/>
      <c r="I163" s="675"/>
      <c r="J163" s="6"/>
    </row>
    <row r="164" spans="1:10" x14ac:dyDescent="0.2">
      <c r="A164" s="3"/>
      <c r="B164" s="675"/>
      <c r="C164" s="675"/>
      <c r="D164" s="675"/>
      <c r="E164" s="675"/>
      <c r="F164" s="675"/>
      <c r="G164" s="675"/>
      <c r="H164" s="675"/>
      <c r="I164" s="675"/>
      <c r="J164" s="6"/>
    </row>
    <row r="165" spans="1:10" x14ac:dyDescent="0.2">
      <c r="A165" s="3"/>
      <c r="B165" s="675"/>
      <c r="C165" s="675"/>
      <c r="D165" s="675"/>
      <c r="E165" s="675"/>
      <c r="F165" s="675"/>
      <c r="G165" s="675"/>
      <c r="H165" s="675"/>
      <c r="I165" s="675"/>
      <c r="J165" s="6"/>
    </row>
    <row r="166" spans="1:10" x14ac:dyDescent="0.2">
      <c r="A166" s="3"/>
      <c r="B166" s="675"/>
      <c r="C166" s="675"/>
      <c r="D166" s="675"/>
      <c r="E166" s="675"/>
      <c r="F166" s="675"/>
      <c r="G166" s="675"/>
      <c r="H166" s="675"/>
      <c r="I166" s="675"/>
      <c r="J166" s="6"/>
    </row>
    <row r="167" spans="1:10" x14ac:dyDescent="0.2">
      <c r="A167" s="3"/>
      <c r="B167" s="442"/>
      <c r="C167" s="442"/>
      <c r="D167" s="442"/>
      <c r="E167" s="442"/>
      <c r="F167" s="442"/>
      <c r="G167" s="442"/>
      <c r="H167" s="442"/>
      <c r="I167" s="442"/>
      <c r="J167" s="6"/>
    </row>
    <row r="168" spans="1:10" ht="12" customHeight="1" x14ac:dyDescent="0.2">
      <c r="A168" s="3"/>
      <c r="B168" s="442"/>
      <c r="C168" s="442"/>
      <c r="D168" s="442"/>
      <c r="E168" s="442"/>
      <c r="F168" s="442"/>
      <c r="G168" s="442"/>
      <c r="H168" s="442"/>
      <c r="I168" s="442"/>
      <c r="J168" s="6"/>
    </row>
    <row r="169" spans="1:10" ht="12" customHeight="1" x14ac:dyDescent="0.2">
      <c r="A169" s="3"/>
      <c r="B169" s="442"/>
      <c r="C169" s="442"/>
      <c r="D169" s="442"/>
      <c r="E169" s="442"/>
      <c r="F169" s="442"/>
      <c r="G169" s="442"/>
      <c r="H169" s="442"/>
      <c r="I169" s="442"/>
      <c r="J169" s="6"/>
    </row>
    <row r="170" spans="1:10" x14ac:dyDescent="0.2">
      <c r="A170" s="3"/>
      <c r="B170" s="442"/>
      <c r="C170" s="442"/>
      <c r="D170" s="442"/>
      <c r="E170" s="442"/>
      <c r="F170" s="442"/>
      <c r="G170" s="442"/>
      <c r="H170" s="442"/>
      <c r="I170" s="442"/>
      <c r="J170" s="6"/>
    </row>
    <row r="171" spans="1:10" x14ac:dyDescent="0.2">
      <c r="A171" s="3"/>
      <c r="B171" s="442"/>
      <c r="C171" s="442"/>
      <c r="D171" s="442"/>
      <c r="E171" s="442"/>
      <c r="F171" s="442"/>
      <c r="G171" s="442"/>
      <c r="H171" s="442"/>
      <c r="I171" s="442"/>
      <c r="J171" s="6"/>
    </row>
    <row r="172" spans="1:10" x14ac:dyDescent="0.2">
      <c r="A172" s="3"/>
      <c r="B172" s="442"/>
      <c r="C172" s="442"/>
      <c r="D172" s="442"/>
      <c r="E172" s="442"/>
      <c r="F172" s="442"/>
      <c r="G172" s="442"/>
      <c r="H172" s="442"/>
      <c r="I172" s="442"/>
      <c r="J172" s="6"/>
    </row>
    <row r="173" spans="1:10" x14ac:dyDescent="0.2">
      <c r="A173" s="3"/>
      <c r="B173" s="442"/>
      <c r="C173" s="442"/>
      <c r="D173" s="442"/>
      <c r="E173" s="442"/>
      <c r="F173" s="442"/>
      <c r="G173" s="442"/>
      <c r="H173" s="442"/>
      <c r="I173" s="442"/>
      <c r="J173" s="6"/>
    </row>
    <row r="174" spans="1:10" x14ac:dyDescent="0.2">
      <c r="A174" s="3"/>
      <c r="B174" s="442"/>
      <c r="C174" s="442"/>
      <c r="D174" s="442"/>
      <c r="E174" s="442"/>
      <c r="F174" s="442"/>
      <c r="G174" s="442"/>
      <c r="H174" s="442"/>
      <c r="I174" s="442"/>
      <c r="J174" s="6"/>
    </row>
    <row r="175" spans="1:10" x14ac:dyDescent="0.2">
      <c r="A175" s="3"/>
      <c r="B175" s="439"/>
      <c r="C175" s="439"/>
      <c r="D175" s="439"/>
      <c r="E175" s="439"/>
      <c r="F175" s="439"/>
      <c r="G175" s="439"/>
      <c r="H175" s="439"/>
      <c r="I175" s="439"/>
      <c r="J175" s="6"/>
    </row>
    <row r="176" spans="1:10" x14ac:dyDescent="0.2">
      <c r="A176" s="3"/>
      <c r="B176" s="442"/>
      <c r="C176" s="442"/>
      <c r="D176" s="442"/>
      <c r="E176" s="442"/>
      <c r="F176" s="442"/>
      <c r="G176" s="442"/>
      <c r="H176" s="442"/>
      <c r="I176" s="442"/>
      <c r="J176" s="6"/>
    </row>
    <row r="177" spans="1:11" x14ac:dyDescent="0.2">
      <c r="A177" s="3"/>
      <c r="B177" s="442"/>
      <c r="C177" s="442"/>
      <c r="D177" s="442"/>
      <c r="E177" s="442"/>
      <c r="F177" s="442"/>
      <c r="G177" s="442"/>
      <c r="H177" s="442"/>
      <c r="I177" s="442"/>
      <c r="J177" s="6"/>
    </row>
    <row r="178" spans="1:11" x14ac:dyDescent="0.2">
      <c r="A178" s="3"/>
      <c r="B178" s="442"/>
      <c r="C178" s="442"/>
      <c r="D178" s="442"/>
      <c r="E178" s="442"/>
      <c r="F178" s="442"/>
      <c r="G178" s="442"/>
      <c r="H178" s="442"/>
      <c r="I178" s="442"/>
      <c r="J178" s="6"/>
    </row>
    <row r="179" spans="1:11" x14ac:dyDescent="0.2">
      <c r="A179" s="3"/>
      <c r="B179" s="442"/>
      <c r="C179" s="442"/>
      <c r="D179" s="442"/>
      <c r="E179" s="442"/>
      <c r="F179" s="442"/>
      <c r="G179" s="442"/>
      <c r="H179" s="442"/>
      <c r="I179" s="442"/>
      <c r="J179" s="6"/>
    </row>
    <row r="180" spans="1:11" x14ac:dyDescent="0.2">
      <c r="A180" s="3"/>
      <c r="B180" s="442"/>
      <c r="C180" s="442"/>
      <c r="D180" s="442"/>
      <c r="E180" s="442"/>
      <c r="F180" s="442"/>
      <c r="G180" s="442"/>
      <c r="H180" s="442"/>
      <c r="I180" s="442"/>
      <c r="J180" s="6"/>
    </row>
    <row r="181" spans="1:11" x14ac:dyDescent="0.2">
      <c r="A181" s="3"/>
      <c r="B181" s="442"/>
      <c r="C181" s="442"/>
      <c r="D181" s="442"/>
      <c r="E181" s="442"/>
      <c r="F181" s="442"/>
      <c r="G181" s="442"/>
      <c r="H181" s="442"/>
      <c r="I181" s="442"/>
      <c r="J181" s="6"/>
    </row>
    <row r="182" spans="1:11" x14ac:dyDescent="0.2">
      <c r="A182" s="3"/>
      <c r="B182" s="442"/>
      <c r="C182" s="442"/>
      <c r="D182" s="442"/>
      <c r="E182" s="442"/>
      <c r="F182" s="442"/>
      <c r="G182" s="442"/>
      <c r="H182" s="442"/>
      <c r="I182" s="442"/>
      <c r="J182" s="6"/>
    </row>
    <row r="183" spans="1:11" x14ac:dyDescent="0.2">
      <c r="A183" s="3"/>
      <c r="B183" s="442"/>
      <c r="C183" s="442"/>
      <c r="D183" s="442"/>
      <c r="E183" s="442"/>
      <c r="F183" s="442"/>
      <c r="G183" s="442"/>
      <c r="H183" s="442"/>
      <c r="I183" s="442"/>
      <c r="J183" s="6"/>
    </row>
    <row r="184" spans="1:11" x14ac:dyDescent="0.2">
      <c r="A184" s="3"/>
      <c r="B184" s="442"/>
      <c r="C184" s="442"/>
      <c r="D184" s="442"/>
      <c r="E184" s="442"/>
      <c r="F184" s="442"/>
      <c r="G184" s="442"/>
      <c r="H184" s="442"/>
      <c r="I184" s="442"/>
      <c r="J184" s="6"/>
    </row>
    <row r="185" spans="1:11" x14ac:dyDescent="0.2">
      <c r="A185" s="3"/>
      <c r="B185" s="442"/>
      <c r="C185" s="442"/>
      <c r="D185" s="442"/>
      <c r="E185" s="442"/>
      <c r="F185" s="442"/>
      <c r="G185" s="442"/>
      <c r="H185" s="442"/>
      <c r="I185" s="442"/>
      <c r="J185" s="6"/>
    </row>
    <row r="186" spans="1:11" x14ac:dyDescent="0.2">
      <c r="A186" s="3"/>
      <c r="B186" s="442"/>
      <c r="C186" s="442"/>
      <c r="D186" s="442"/>
      <c r="E186" s="442"/>
      <c r="F186" s="442"/>
      <c r="G186" s="442"/>
      <c r="H186" s="442"/>
      <c r="I186" s="442"/>
      <c r="J186" s="6"/>
    </row>
    <row r="187" spans="1:11" x14ac:dyDescent="0.2">
      <c r="A187" s="3"/>
      <c r="B187" s="442"/>
      <c r="C187" s="442"/>
      <c r="D187" s="442"/>
      <c r="E187" s="442"/>
      <c r="F187" s="442"/>
      <c r="G187" s="442"/>
      <c r="H187" s="442"/>
      <c r="I187" s="442"/>
      <c r="J187" s="6"/>
    </row>
    <row r="188" spans="1:11" x14ac:dyDescent="0.2">
      <c r="A188" s="3"/>
      <c r="B188" s="442"/>
      <c r="C188" s="442"/>
      <c r="D188" s="442"/>
      <c r="E188" s="442"/>
      <c r="F188" s="442"/>
      <c r="G188" s="442"/>
      <c r="H188" s="442"/>
      <c r="I188" s="442"/>
      <c r="J188" s="6"/>
      <c r="K188" s="2"/>
    </row>
    <row r="189" spans="1:11" ht="12" customHeight="1" x14ac:dyDescent="0.2">
      <c r="A189" s="3"/>
      <c r="B189" s="442"/>
      <c r="C189" s="442"/>
      <c r="D189" s="442"/>
      <c r="E189" s="442"/>
      <c r="F189" s="442"/>
      <c r="G189" s="442"/>
      <c r="H189" s="442"/>
      <c r="I189" s="442"/>
      <c r="J189" s="6"/>
    </row>
    <row r="190" spans="1:11" x14ac:dyDescent="0.2">
      <c r="A190" s="3"/>
      <c r="B190" s="442"/>
      <c r="C190" s="442"/>
      <c r="D190" s="442"/>
      <c r="E190" s="442"/>
      <c r="F190" s="442"/>
      <c r="G190" s="442"/>
      <c r="H190" s="442"/>
      <c r="I190" s="442"/>
      <c r="J190" s="6"/>
    </row>
    <row r="191" spans="1:11" x14ac:dyDescent="0.2">
      <c r="A191" s="3"/>
      <c r="B191" s="442"/>
      <c r="C191" s="442"/>
      <c r="D191" s="442"/>
      <c r="E191" s="442"/>
      <c r="F191" s="442"/>
      <c r="G191" s="442"/>
      <c r="H191" s="442"/>
      <c r="I191" s="442"/>
      <c r="J191" s="6"/>
    </row>
    <row r="192" spans="1:11" x14ac:dyDescent="0.2">
      <c r="A192" s="3"/>
      <c r="B192" s="442"/>
      <c r="C192" s="442"/>
      <c r="D192" s="442"/>
      <c r="E192" s="442"/>
      <c r="F192" s="442"/>
      <c r="G192" s="442"/>
      <c r="H192" s="442"/>
      <c r="I192" s="442"/>
      <c r="J192" s="6"/>
    </row>
    <row r="193" spans="1:10" x14ac:dyDescent="0.2">
      <c r="A193" s="3"/>
      <c r="B193" s="442"/>
      <c r="C193" s="442"/>
      <c r="D193" s="442"/>
      <c r="E193" s="442"/>
      <c r="F193" s="442"/>
      <c r="G193" s="442"/>
      <c r="H193" s="442"/>
      <c r="I193" s="442"/>
      <c r="J193" s="6"/>
    </row>
    <row r="194" spans="1:10" x14ac:dyDescent="0.2">
      <c r="A194" s="3"/>
      <c r="B194" s="442"/>
      <c r="C194" s="442"/>
      <c r="D194" s="442"/>
      <c r="E194" s="442"/>
      <c r="F194" s="442"/>
      <c r="G194" s="442"/>
      <c r="H194" s="442"/>
      <c r="I194" s="442"/>
      <c r="J194" s="6"/>
    </row>
    <row r="195" spans="1:10" x14ac:dyDescent="0.2">
      <c r="A195" s="3"/>
      <c r="B195" s="442"/>
      <c r="C195" s="442"/>
      <c r="D195" s="442"/>
      <c r="E195" s="442"/>
      <c r="F195" s="442"/>
      <c r="G195" s="442"/>
      <c r="H195" s="442"/>
      <c r="I195" s="442"/>
      <c r="J195" s="5"/>
    </row>
    <row r="196" spans="1:10" x14ac:dyDescent="0.2">
      <c r="A196" s="3"/>
      <c r="B196" s="442"/>
      <c r="C196" s="442"/>
      <c r="D196" s="442"/>
      <c r="E196" s="442"/>
      <c r="F196" s="442"/>
      <c r="G196" s="442"/>
      <c r="H196" s="442"/>
      <c r="I196" s="442"/>
      <c r="J196" s="5"/>
    </row>
    <row r="197" spans="1:10" x14ac:dyDescent="0.2">
      <c r="A197" s="3"/>
      <c r="B197" s="442"/>
      <c r="C197" s="442"/>
      <c r="D197" s="442"/>
      <c r="E197" s="442"/>
      <c r="F197" s="442"/>
      <c r="G197" s="442"/>
      <c r="H197" s="442"/>
      <c r="I197" s="442"/>
      <c r="J197" s="5"/>
    </row>
    <row r="198" spans="1:10" x14ac:dyDescent="0.2">
      <c r="A198" s="3"/>
      <c r="B198" s="442"/>
      <c r="C198" s="442"/>
      <c r="D198" s="442"/>
      <c r="E198" s="442"/>
      <c r="F198" s="442"/>
      <c r="G198" s="442"/>
      <c r="H198" s="442"/>
      <c r="I198" s="442"/>
      <c r="J198" s="5"/>
    </row>
    <row r="199" spans="1:10" x14ac:dyDescent="0.2">
      <c r="A199" s="3"/>
      <c r="B199" s="442"/>
      <c r="C199" s="442"/>
      <c r="D199" s="442"/>
      <c r="E199" s="442"/>
      <c r="F199" s="442"/>
      <c r="G199" s="442"/>
      <c r="H199" s="442"/>
      <c r="I199" s="442"/>
      <c r="J199" s="5"/>
    </row>
    <row r="200" spans="1:10" x14ac:dyDescent="0.2">
      <c r="A200" s="3"/>
      <c r="B200" s="442"/>
      <c r="C200" s="442"/>
      <c r="D200" s="442"/>
      <c r="E200" s="442"/>
      <c r="F200" s="442"/>
      <c r="G200" s="442"/>
      <c r="H200" s="442"/>
      <c r="I200" s="442"/>
      <c r="J200" s="5"/>
    </row>
    <row r="201" spans="1:10" x14ac:dyDescent="0.2">
      <c r="A201" s="3"/>
      <c r="B201" s="442"/>
      <c r="C201" s="442"/>
      <c r="D201" s="442"/>
      <c r="E201" s="442"/>
      <c r="F201" s="442"/>
      <c r="G201" s="442"/>
      <c r="H201" s="442"/>
      <c r="I201" s="442"/>
      <c r="J201" s="5"/>
    </row>
    <row r="202" spans="1:10" x14ac:dyDescent="0.2">
      <c r="A202" s="3"/>
      <c r="B202" s="442"/>
      <c r="C202" s="442"/>
      <c r="D202" s="442"/>
      <c r="E202" s="442"/>
      <c r="F202" s="442"/>
      <c r="G202" s="442"/>
      <c r="H202" s="442"/>
      <c r="I202" s="442"/>
      <c r="J202" s="5"/>
    </row>
    <row r="203" spans="1:10" ht="12" customHeight="1" x14ac:dyDescent="0.2">
      <c r="A203" s="3"/>
      <c r="B203" s="442"/>
      <c r="C203" s="442"/>
      <c r="D203" s="442"/>
      <c r="E203" s="442"/>
      <c r="F203" s="442"/>
      <c r="G203" s="442"/>
      <c r="H203" s="442"/>
      <c r="I203" s="442"/>
      <c r="J203" s="5"/>
    </row>
    <row r="204" spans="1:10" x14ac:dyDescent="0.2">
      <c r="A204" s="3"/>
      <c r="B204" s="442"/>
      <c r="C204" s="442"/>
      <c r="D204" s="442"/>
      <c r="E204" s="442"/>
      <c r="F204" s="442"/>
      <c r="G204" s="442"/>
      <c r="H204" s="442"/>
      <c r="I204" s="442"/>
      <c r="J204" s="5"/>
    </row>
    <row r="205" spans="1:10" x14ac:dyDescent="0.2">
      <c r="A205" s="3"/>
      <c r="B205" s="442"/>
      <c r="C205" s="442"/>
      <c r="D205" s="442"/>
      <c r="E205" s="442"/>
      <c r="F205" s="442"/>
      <c r="G205" s="442"/>
      <c r="H205" s="442"/>
      <c r="I205" s="442"/>
      <c r="J205" s="5"/>
    </row>
    <row r="206" spans="1:10" x14ac:dyDescent="0.2">
      <c r="A206" s="3"/>
      <c r="B206" s="442"/>
      <c r="C206" s="442"/>
      <c r="D206" s="442"/>
      <c r="E206" s="442"/>
      <c r="F206" s="442"/>
      <c r="G206" s="442"/>
      <c r="H206" s="442"/>
      <c r="I206" s="442"/>
      <c r="J206" s="5"/>
    </row>
    <row r="207" spans="1:10" x14ac:dyDescent="0.2">
      <c r="A207" s="3"/>
      <c r="B207" s="442"/>
      <c r="C207" s="442"/>
      <c r="D207" s="442"/>
      <c r="E207" s="442"/>
      <c r="F207" s="442"/>
      <c r="G207" s="442"/>
      <c r="H207" s="442"/>
      <c r="I207" s="442"/>
      <c r="J207" s="5"/>
    </row>
    <row r="208" spans="1:10" x14ac:dyDescent="0.2">
      <c r="A208" s="3"/>
      <c r="B208" s="442"/>
      <c r="C208" s="442"/>
      <c r="D208" s="442"/>
      <c r="E208" s="442"/>
      <c r="F208" s="442"/>
      <c r="G208" s="442"/>
      <c r="H208" s="442"/>
      <c r="I208" s="442"/>
      <c r="J208" s="5"/>
    </row>
    <row r="209" spans="1:10" x14ac:dyDescent="0.2">
      <c r="A209" s="3"/>
      <c r="B209" s="442"/>
      <c r="C209" s="442"/>
      <c r="D209" s="442"/>
      <c r="E209" s="442"/>
      <c r="F209" s="442"/>
      <c r="G209" s="442"/>
      <c r="H209" s="442"/>
      <c r="I209" s="442"/>
      <c r="J209" s="5"/>
    </row>
    <row r="210" spans="1:10" ht="12.75" customHeight="1" x14ac:dyDescent="0.2">
      <c r="A210" s="3"/>
      <c r="B210" s="442"/>
      <c r="C210" s="442"/>
      <c r="D210" s="442"/>
      <c r="E210" s="442"/>
      <c r="F210" s="442"/>
      <c r="G210" s="442"/>
      <c r="H210" s="442"/>
      <c r="I210" s="442"/>
      <c r="J210" s="5"/>
    </row>
    <row r="211" spans="1:10" ht="12.75" customHeight="1" x14ac:dyDescent="0.2">
      <c r="A211" s="3"/>
      <c r="B211" s="442"/>
      <c r="C211" s="442"/>
      <c r="D211" s="442"/>
      <c r="E211" s="442"/>
      <c r="F211" s="442"/>
      <c r="G211" s="442"/>
      <c r="H211" s="442"/>
      <c r="I211" s="442"/>
      <c r="J211" s="5"/>
    </row>
    <row r="212" spans="1:10" ht="12.75" customHeight="1" x14ac:dyDescent="0.2">
      <c r="A212" s="3"/>
      <c r="B212" s="442"/>
      <c r="C212" s="442"/>
      <c r="D212" s="442"/>
      <c r="E212" s="442"/>
      <c r="F212" s="442"/>
      <c r="G212" s="442"/>
      <c r="H212" s="442"/>
      <c r="I212" s="442"/>
      <c r="J212" s="5"/>
    </row>
    <row r="213" spans="1:10" x14ac:dyDescent="0.2">
      <c r="A213" s="3"/>
      <c r="B213" s="442"/>
      <c r="C213" s="442"/>
      <c r="D213" s="442"/>
      <c r="E213" s="442"/>
      <c r="F213" s="442"/>
      <c r="G213" s="442"/>
      <c r="H213" s="442"/>
      <c r="I213" s="442"/>
      <c r="J213" s="5"/>
    </row>
    <row r="214" spans="1:10" x14ac:dyDescent="0.2">
      <c r="A214" s="3"/>
      <c r="B214" s="442"/>
      <c r="C214" s="442"/>
      <c r="D214" s="442"/>
      <c r="E214" s="442"/>
      <c r="F214" s="442"/>
      <c r="G214" s="442"/>
      <c r="H214" s="442"/>
      <c r="I214" s="442"/>
      <c r="J214" s="5"/>
    </row>
    <row r="215" spans="1:10" x14ac:dyDescent="0.2">
      <c r="A215" s="3"/>
      <c r="B215" s="442"/>
      <c r="C215" s="442"/>
      <c r="D215" s="442"/>
      <c r="E215" s="442"/>
      <c r="F215" s="442"/>
      <c r="G215" s="442"/>
      <c r="H215" s="442"/>
      <c r="I215" s="442"/>
      <c r="J215" s="5"/>
    </row>
    <row r="216" spans="1:10" x14ac:dyDescent="0.2">
      <c r="A216" s="3"/>
      <c r="B216" s="442"/>
      <c r="C216" s="442"/>
      <c r="D216" s="442"/>
      <c r="E216" s="442"/>
      <c r="F216" s="442"/>
      <c r="G216" s="442"/>
      <c r="H216" s="442"/>
      <c r="I216" s="442"/>
      <c r="J216" s="5"/>
    </row>
    <row r="217" spans="1:10" x14ac:dyDescent="0.2">
      <c r="A217" s="3"/>
      <c r="B217" s="442"/>
      <c r="C217" s="442"/>
      <c r="D217" s="442"/>
      <c r="E217" s="442"/>
      <c r="F217" s="442"/>
      <c r="G217" s="442"/>
      <c r="H217" s="442"/>
      <c r="I217" s="442"/>
      <c r="J217" s="5"/>
    </row>
    <row r="218" spans="1:10" x14ac:dyDescent="0.2">
      <c r="A218" s="3"/>
      <c r="B218" s="442"/>
      <c r="C218" s="442"/>
      <c r="D218" s="442"/>
      <c r="E218" s="442"/>
      <c r="F218" s="442"/>
      <c r="G218" s="442"/>
      <c r="H218" s="442"/>
      <c r="I218" s="442"/>
      <c r="J218" s="5"/>
    </row>
    <row r="219" spans="1:10" x14ac:dyDescent="0.2">
      <c r="A219" s="3"/>
      <c r="B219" s="442"/>
      <c r="C219" s="442"/>
      <c r="D219" s="442"/>
      <c r="E219" s="442"/>
      <c r="F219" s="442"/>
      <c r="G219" s="442"/>
      <c r="H219" s="442"/>
      <c r="I219" s="442"/>
      <c r="J219" s="5"/>
    </row>
    <row r="220" spans="1:10" x14ac:dyDescent="0.2">
      <c r="A220" s="3"/>
      <c r="B220" s="442"/>
      <c r="C220" s="442"/>
      <c r="D220" s="442"/>
      <c r="E220" s="442"/>
      <c r="F220" s="442"/>
      <c r="G220" s="442"/>
      <c r="H220" s="442"/>
      <c r="I220" s="442"/>
      <c r="J220" s="5"/>
    </row>
    <row r="221" spans="1:10" x14ac:dyDescent="0.2">
      <c r="A221" s="3"/>
      <c r="B221" s="442"/>
      <c r="C221" s="442"/>
      <c r="D221" s="442"/>
      <c r="E221" s="442"/>
      <c r="F221" s="442"/>
      <c r="G221" s="442"/>
      <c r="H221" s="442"/>
      <c r="I221" s="442"/>
      <c r="J221" s="5"/>
    </row>
    <row r="222" spans="1:10" x14ac:dyDescent="0.2">
      <c r="A222" s="3"/>
      <c r="B222" s="442"/>
      <c r="C222" s="442"/>
      <c r="D222" s="442"/>
      <c r="E222" s="442"/>
      <c r="F222" s="442"/>
      <c r="G222" s="442"/>
      <c r="H222" s="442"/>
      <c r="I222" s="442"/>
      <c r="J222" s="5"/>
    </row>
    <row r="223" spans="1:10" x14ac:dyDescent="0.2">
      <c r="A223" s="3"/>
      <c r="B223" s="442"/>
      <c r="C223" s="442"/>
      <c r="D223" s="442"/>
      <c r="E223" s="442"/>
      <c r="F223" s="442"/>
      <c r="G223" s="442"/>
      <c r="H223" s="442"/>
      <c r="I223" s="442"/>
      <c r="J223" s="5"/>
    </row>
    <row r="224" spans="1:10" x14ac:dyDescent="0.2">
      <c r="A224" s="3"/>
      <c r="B224" s="442"/>
      <c r="C224" s="442"/>
      <c r="D224" s="442"/>
      <c r="E224" s="442"/>
      <c r="F224" s="442"/>
      <c r="G224" s="442"/>
      <c r="H224" s="442"/>
      <c r="I224" s="442"/>
      <c r="J224" s="5"/>
    </row>
    <row r="225" spans="1:10" x14ac:dyDescent="0.2">
      <c r="A225" s="3"/>
      <c r="B225" s="442"/>
      <c r="C225" s="442"/>
      <c r="D225" s="442"/>
      <c r="E225" s="442"/>
      <c r="F225" s="442"/>
      <c r="G225" s="442"/>
      <c r="H225" s="442"/>
      <c r="I225" s="442"/>
      <c r="J225" s="5"/>
    </row>
    <row r="226" spans="1:10" x14ac:dyDescent="0.2">
      <c r="A226" s="3"/>
      <c r="B226" s="442"/>
      <c r="C226" s="442"/>
      <c r="D226" s="442"/>
      <c r="E226" s="442"/>
      <c r="F226" s="442"/>
      <c r="G226" s="442"/>
      <c r="H226" s="442"/>
      <c r="I226" s="442"/>
      <c r="J226" s="5"/>
    </row>
    <row r="227" spans="1:10" x14ac:dyDescent="0.2">
      <c r="A227" s="3"/>
      <c r="B227" s="442"/>
      <c r="C227" s="442"/>
      <c r="D227" s="442"/>
      <c r="E227" s="442"/>
      <c r="F227" s="442"/>
      <c r="G227" s="442"/>
      <c r="H227" s="442"/>
      <c r="I227" s="442"/>
      <c r="J227" s="5"/>
    </row>
    <row r="228" spans="1:10" x14ac:dyDescent="0.2">
      <c r="A228" s="3"/>
      <c r="B228" s="442"/>
      <c r="C228" s="442"/>
      <c r="D228" s="442"/>
      <c r="E228" s="442"/>
      <c r="F228" s="442"/>
      <c r="G228" s="442"/>
      <c r="H228" s="442"/>
      <c r="I228" s="442"/>
      <c r="J228" s="5"/>
    </row>
    <row r="229" spans="1:10" x14ac:dyDescent="0.2">
      <c r="A229" s="3"/>
      <c r="B229" s="442"/>
      <c r="C229" s="442"/>
      <c r="D229" s="442"/>
      <c r="E229" s="442"/>
      <c r="F229" s="442"/>
      <c r="G229" s="442"/>
      <c r="H229" s="442"/>
      <c r="I229" s="442"/>
      <c r="J229" s="5"/>
    </row>
    <row r="230" spans="1:10" x14ac:dyDescent="0.2">
      <c r="A230" s="3"/>
      <c r="B230" s="442"/>
      <c r="C230" s="442"/>
      <c r="D230" s="442"/>
      <c r="E230" s="442"/>
      <c r="F230" s="442"/>
      <c r="G230" s="442"/>
      <c r="H230" s="442"/>
      <c r="I230" s="442"/>
      <c r="J230" s="5"/>
    </row>
    <row r="231" spans="1:10" x14ac:dyDescent="0.2">
      <c r="A231" s="3"/>
      <c r="B231" s="674"/>
      <c r="C231" s="674"/>
      <c r="D231" s="674"/>
      <c r="E231" s="674"/>
      <c r="F231" s="674"/>
      <c r="G231" s="674"/>
      <c r="H231" s="674"/>
      <c r="I231" s="674"/>
      <c r="J231" s="5"/>
    </row>
    <row r="232" spans="1:10" x14ac:dyDescent="0.2">
      <c r="A232" s="3"/>
      <c r="B232" s="674"/>
      <c r="C232" s="674"/>
      <c r="D232" s="674"/>
      <c r="E232" s="674"/>
      <c r="F232" s="674"/>
      <c r="G232" s="674"/>
      <c r="H232" s="674"/>
      <c r="I232" s="674"/>
      <c r="J232" s="5"/>
    </row>
    <row r="233" spans="1:10" x14ac:dyDescent="0.2">
      <c r="A233" s="3"/>
      <c r="B233" s="674"/>
      <c r="C233" s="674"/>
      <c r="D233" s="674"/>
      <c r="E233" s="674"/>
      <c r="F233" s="674"/>
      <c r="G233" s="674"/>
      <c r="H233" s="674"/>
      <c r="I233" s="674"/>
      <c r="J233" s="5"/>
    </row>
    <row r="234" spans="1:10" x14ac:dyDescent="0.2">
      <c r="A234" s="3"/>
      <c r="B234" s="674"/>
      <c r="C234" s="674"/>
      <c r="D234" s="674"/>
      <c r="E234" s="674"/>
      <c r="F234" s="674"/>
      <c r="G234" s="674"/>
      <c r="H234" s="674"/>
      <c r="I234" s="674"/>
      <c r="J234" s="5"/>
    </row>
    <row r="235" spans="1:10" x14ac:dyDescent="0.2">
      <c r="A235" s="3"/>
      <c r="B235" s="674"/>
      <c r="C235" s="674"/>
      <c r="D235" s="674"/>
      <c r="E235" s="674"/>
      <c r="F235" s="674"/>
      <c r="G235" s="674"/>
      <c r="H235" s="674"/>
      <c r="I235" s="674"/>
      <c r="J235" s="5"/>
    </row>
    <row r="236" spans="1:10" x14ac:dyDescent="0.2">
      <c r="A236" s="3"/>
      <c r="B236" s="674"/>
      <c r="C236" s="674"/>
      <c r="D236" s="674"/>
      <c r="E236" s="674"/>
      <c r="F236" s="674"/>
      <c r="G236" s="674"/>
      <c r="H236" s="674"/>
      <c r="I236" s="674"/>
      <c r="J236" s="5"/>
    </row>
    <row r="237" spans="1:10" x14ac:dyDescent="0.2">
      <c r="A237" s="3"/>
      <c r="B237" s="674"/>
      <c r="C237" s="674"/>
      <c r="D237" s="674"/>
      <c r="E237" s="674"/>
      <c r="F237" s="674"/>
      <c r="G237" s="674"/>
      <c r="H237" s="674"/>
      <c r="I237" s="674"/>
      <c r="J237" s="5"/>
    </row>
    <row r="238" spans="1:10" x14ac:dyDescent="0.2">
      <c r="A238" s="3"/>
      <c r="B238" s="674"/>
      <c r="C238" s="674"/>
      <c r="D238" s="674"/>
      <c r="E238" s="674"/>
      <c r="F238" s="674"/>
      <c r="G238" s="674"/>
      <c r="H238" s="674"/>
      <c r="I238" s="674"/>
      <c r="J238" s="5"/>
    </row>
    <row r="239" spans="1:10" x14ac:dyDescent="0.2">
      <c r="A239" s="3"/>
      <c r="B239" s="674"/>
      <c r="C239" s="674"/>
      <c r="D239" s="674"/>
      <c r="E239" s="674"/>
      <c r="F239" s="674"/>
      <c r="G239" s="674"/>
      <c r="H239" s="674"/>
      <c r="I239" s="674"/>
      <c r="J239" s="5"/>
    </row>
    <row r="240" spans="1:10" x14ac:dyDescent="0.2">
      <c r="A240" s="3"/>
      <c r="B240" s="674"/>
      <c r="C240" s="674"/>
      <c r="D240" s="674"/>
      <c r="E240" s="674"/>
      <c r="F240" s="674"/>
      <c r="G240" s="674"/>
      <c r="H240" s="674"/>
      <c r="I240" s="674"/>
      <c r="J240" s="5"/>
    </row>
    <row r="241" spans="1:10" x14ac:dyDescent="0.2">
      <c r="A241" s="3"/>
      <c r="B241" s="674"/>
      <c r="C241" s="674"/>
      <c r="D241" s="674"/>
      <c r="E241" s="674"/>
      <c r="F241" s="674"/>
      <c r="G241" s="674"/>
      <c r="H241" s="674"/>
      <c r="I241" s="674"/>
      <c r="J241" s="5"/>
    </row>
    <row r="242" spans="1:10" x14ac:dyDescent="0.2">
      <c r="A242" s="3"/>
      <c r="B242" s="674"/>
      <c r="C242" s="674"/>
      <c r="D242" s="674"/>
      <c r="E242" s="674"/>
      <c r="F242" s="674"/>
      <c r="G242" s="674"/>
      <c r="H242" s="674"/>
      <c r="I242" s="674"/>
      <c r="J242" s="5"/>
    </row>
    <row r="243" spans="1:10" x14ac:dyDescent="0.2">
      <c r="A243" s="3"/>
      <c r="B243" s="674"/>
      <c r="C243" s="674"/>
      <c r="D243" s="674"/>
      <c r="E243" s="674"/>
      <c r="F243" s="674"/>
      <c r="G243" s="674"/>
      <c r="H243" s="674"/>
      <c r="I243" s="674"/>
      <c r="J243" s="5"/>
    </row>
    <row r="244" spans="1:10" x14ac:dyDescent="0.2">
      <c r="A244" s="3"/>
      <c r="B244" s="674"/>
      <c r="C244" s="674"/>
      <c r="D244" s="674"/>
      <c r="E244" s="674"/>
      <c r="F244" s="674"/>
      <c r="G244" s="674"/>
      <c r="H244" s="674"/>
      <c r="I244" s="674"/>
      <c r="J244" s="5"/>
    </row>
    <row r="245" spans="1:10" x14ac:dyDescent="0.2">
      <c r="A245" s="3"/>
      <c r="B245" s="674"/>
      <c r="C245" s="674"/>
      <c r="D245" s="674"/>
      <c r="E245" s="674"/>
      <c r="F245" s="674"/>
      <c r="G245" s="674"/>
      <c r="H245" s="674"/>
      <c r="I245" s="674"/>
      <c r="J245" s="5"/>
    </row>
    <row r="246" spans="1:10" x14ac:dyDescent="0.2">
      <c r="A246" s="3"/>
      <c r="B246" s="674"/>
      <c r="C246" s="674"/>
      <c r="D246" s="674"/>
      <c r="E246" s="674"/>
      <c r="F246" s="674"/>
      <c r="G246" s="674"/>
      <c r="H246" s="674"/>
      <c r="I246" s="674"/>
      <c r="J246" s="5"/>
    </row>
    <row r="247" spans="1:10" x14ac:dyDescent="0.2">
      <c r="A247" s="3"/>
      <c r="B247" s="674"/>
      <c r="C247" s="674"/>
      <c r="D247" s="674"/>
      <c r="E247" s="674"/>
      <c r="F247" s="674"/>
      <c r="G247" s="674"/>
      <c r="H247" s="674"/>
      <c r="I247" s="674"/>
      <c r="J247" s="5"/>
    </row>
    <row r="248" spans="1:10" x14ac:dyDescent="0.2">
      <c r="A248" s="3"/>
      <c r="B248" s="674"/>
      <c r="C248" s="674"/>
      <c r="D248" s="674"/>
      <c r="E248" s="674"/>
      <c r="F248" s="674"/>
      <c r="G248" s="674"/>
      <c r="H248" s="674"/>
      <c r="I248" s="674"/>
      <c r="J248" s="5"/>
    </row>
    <row r="249" spans="1:10" x14ac:dyDescent="0.2">
      <c r="A249" s="3"/>
      <c r="B249" s="674"/>
      <c r="C249" s="674"/>
      <c r="D249" s="674"/>
      <c r="E249" s="674"/>
      <c r="F249" s="674"/>
      <c r="G249" s="674"/>
      <c r="H249" s="674"/>
      <c r="I249" s="674"/>
      <c r="J249" s="5"/>
    </row>
    <row r="250" spans="1:10" x14ac:dyDescent="0.2">
      <c r="A250" s="3"/>
      <c r="B250" s="674"/>
      <c r="C250" s="674"/>
      <c r="D250" s="674"/>
      <c r="E250" s="674"/>
      <c r="F250" s="674"/>
      <c r="G250" s="674"/>
      <c r="H250" s="674"/>
      <c r="I250" s="674"/>
      <c r="J250" s="5"/>
    </row>
    <row r="251" spans="1:10" x14ac:dyDescent="0.2">
      <c r="A251" s="3"/>
      <c r="B251" s="674"/>
      <c r="C251" s="674"/>
      <c r="D251" s="674"/>
      <c r="E251" s="674"/>
      <c r="F251" s="674"/>
      <c r="G251" s="674"/>
      <c r="H251" s="674"/>
      <c r="I251" s="674"/>
      <c r="J251" s="5"/>
    </row>
    <row r="252" spans="1:10" x14ac:dyDescent="0.2">
      <c r="A252" s="3"/>
      <c r="B252" s="674"/>
      <c r="C252" s="674"/>
      <c r="D252" s="674"/>
      <c r="E252" s="674"/>
      <c r="F252" s="674"/>
      <c r="G252" s="674"/>
      <c r="H252" s="674"/>
      <c r="I252" s="674"/>
      <c r="J252" s="5"/>
    </row>
    <row r="253" spans="1:10" x14ac:dyDescent="0.2">
      <c r="A253" s="3"/>
      <c r="B253" s="674"/>
      <c r="C253" s="674"/>
      <c r="D253" s="674"/>
      <c r="E253" s="674"/>
      <c r="F253" s="674"/>
      <c r="G253" s="674"/>
      <c r="H253" s="674"/>
      <c r="I253" s="674"/>
      <c r="J253" s="5"/>
    </row>
    <row r="254" spans="1:10" x14ac:dyDescent="0.2">
      <c r="A254" s="3"/>
      <c r="B254" s="674"/>
      <c r="C254" s="674"/>
      <c r="D254" s="674"/>
      <c r="E254" s="674"/>
      <c r="F254" s="674"/>
      <c r="G254" s="674"/>
      <c r="H254" s="674"/>
      <c r="I254" s="674"/>
      <c r="J254" s="5"/>
    </row>
    <row r="255" spans="1:10" x14ac:dyDescent="0.2">
      <c r="A255" s="3"/>
      <c r="B255" s="674"/>
      <c r="C255" s="674"/>
      <c r="D255" s="674"/>
      <c r="E255" s="674"/>
      <c r="F255" s="674"/>
      <c r="G255" s="674"/>
      <c r="H255" s="674"/>
      <c r="I255" s="674"/>
      <c r="J255" s="5"/>
    </row>
    <row r="256" spans="1:10" x14ac:dyDescent="0.2">
      <c r="A256" s="3"/>
      <c r="B256" s="674"/>
      <c r="C256" s="674"/>
      <c r="D256" s="674"/>
      <c r="E256" s="674"/>
      <c r="F256" s="674"/>
      <c r="G256" s="674"/>
      <c r="H256" s="674"/>
      <c r="I256" s="674"/>
      <c r="J256" s="5"/>
    </row>
    <row r="257" spans="1:10" x14ac:dyDescent="0.2">
      <c r="A257" s="3"/>
      <c r="B257" s="674"/>
      <c r="C257" s="674"/>
      <c r="D257" s="674"/>
      <c r="E257" s="674"/>
      <c r="F257" s="674"/>
      <c r="G257" s="674"/>
      <c r="H257" s="674"/>
      <c r="I257" s="674"/>
      <c r="J257" s="5"/>
    </row>
    <row r="258" spans="1:10" x14ac:dyDescent="0.2">
      <c r="A258" s="3"/>
      <c r="B258" s="674"/>
      <c r="C258" s="674"/>
      <c r="D258" s="674"/>
      <c r="E258" s="674"/>
      <c r="F258" s="674"/>
      <c r="G258" s="674"/>
      <c r="H258" s="674"/>
      <c r="I258" s="674"/>
      <c r="J258" s="5"/>
    </row>
    <row r="259" spans="1:10" x14ac:dyDescent="0.2">
      <c r="A259" s="3"/>
      <c r="B259" s="674"/>
      <c r="C259" s="674"/>
      <c r="D259" s="674"/>
      <c r="E259" s="674"/>
      <c r="F259" s="674"/>
      <c r="G259" s="674"/>
      <c r="H259" s="674"/>
      <c r="I259" s="674"/>
      <c r="J259" s="5"/>
    </row>
    <row r="260" spans="1:10" x14ac:dyDescent="0.2">
      <c r="A260" s="3"/>
      <c r="B260" s="674"/>
      <c r="C260" s="674"/>
      <c r="D260" s="674"/>
      <c r="E260" s="674"/>
      <c r="F260" s="674"/>
      <c r="G260" s="674"/>
      <c r="H260" s="674"/>
      <c r="I260" s="674"/>
      <c r="J260" s="5"/>
    </row>
    <row r="261" spans="1:10" x14ac:dyDescent="0.2">
      <c r="A261" s="3"/>
      <c r="B261" s="674"/>
      <c r="C261" s="674"/>
      <c r="D261" s="674"/>
      <c r="E261" s="674"/>
      <c r="F261" s="674"/>
      <c r="G261" s="674"/>
      <c r="H261" s="674"/>
      <c r="I261" s="674"/>
      <c r="J261" s="5"/>
    </row>
    <row r="262" spans="1:10" x14ac:dyDescent="0.2">
      <c r="A262" s="3"/>
      <c r="B262" s="674"/>
      <c r="C262" s="674"/>
      <c r="D262" s="674"/>
      <c r="E262" s="674"/>
      <c r="F262" s="674"/>
      <c r="G262" s="674"/>
      <c r="H262" s="674"/>
      <c r="I262" s="674"/>
      <c r="J262" s="5"/>
    </row>
    <row r="263" spans="1:10" x14ac:dyDescent="0.2">
      <c r="A263" s="3"/>
      <c r="B263" s="674"/>
      <c r="C263" s="674"/>
      <c r="D263" s="674"/>
      <c r="E263" s="674"/>
      <c r="F263" s="674"/>
      <c r="G263" s="674"/>
      <c r="H263" s="674"/>
      <c r="I263" s="674"/>
      <c r="J263" s="5"/>
    </row>
    <row r="264" spans="1:10" x14ac:dyDescent="0.2">
      <c r="A264" s="3"/>
      <c r="B264" s="674"/>
      <c r="C264" s="674"/>
      <c r="D264" s="674"/>
      <c r="E264" s="674"/>
      <c r="F264" s="674"/>
      <c r="G264" s="674"/>
      <c r="H264" s="674"/>
      <c r="I264" s="674"/>
      <c r="J264" s="5"/>
    </row>
    <row r="265" spans="1:10" x14ac:dyDescent="0.2">
      <c r="A265" s="3"/>
      <c r="B265" s="674"/>
      <c r="C265" s="674"/>
      <c r="D265" s="674"/>
      <c r="E265" s="674"/>
      <c r="F265" s="674"/>
      <c r="G265" s="674"/>
      <c r="H265" s="674"/>
      <c r="I265" s="674"/>
      <c r="J265" s="5"/>
    </row>
    <row r="266" spans="1:10" x14ac:dyDescent="0.2">
      <c r="A266" s="3"/>
      <c r="B266" s="674"/>
      <c r="C266" s="674"/>
      <c r="D266" s="674"/>
      <c r="E266" s="674"/>
      <c r="F266" s="674"/>
      <c r="G266" s="674"/>
      <c r="H266" s="674"/>
      <c r="I266" s="674"/>
      <c r="J266" s="5"/>
    </row>
    <row r="267" spans="1:10" x14ac:dyDescent="0.2">
      <c r="A267" s="3"/>
      <c r="B267" s="674"/>
      <c r="C267" s="674"/>
      <c r="D267" s="674"/>
      <c r="E267" s="674"/>
      <c r="F267" s="674"/>
      <c r="G267" s="674"/>
      <c r="H267" s="674"/>
      <c r="I267" s="674"/>
      <c r="J267" s="5"/>
    </row>
    <row r="268" spans="1:10" x14ac:dyDescent="0.2">
      <c r="A268" s="3"/>
      <c r="B268" s="674"/>
      <c r="C268" s="674"/>
      <c r="D268" s="674"/>
      <c r="E268" s="674"/>
      <c r="F268" s="674"/>
      <c r="G268" s="674"/>
      <c r="H268" s="674"/>
      <c r="I268" s="674"/>
      <c r="J268" s="5"/>
    </row>
    <row r="269" spans="1:10" x14ac:dyDescent="0.2">
      <c r="A269" s="3"/>
      <c r="B269" s="674"/>
      <c r="C269" s="674"/>
      <c r="D269" s="674"/>
      <c r="E269" s="674"/>
      <c r="F269" s="674"/>
      <c r="G269" s="674"/>
      <c r="H269" s="674"/>
      <c r="I269" s="674"/>
      <c r="J269" s="5"/>
    </row>
    <row r="270" spans="1:10" x14ac:dyDescent="0.2">
      <c r="A270" s="3"/>
      <c r="B270" s="674"/>
      <c r="C270" s="674"/>
      <c r="D270" s="674"/>
      <c r="E270" s="674"/>
      <c r="F270" s="674"/>
      <c r="G270" s="674"/>
      <c r="H270" s="674"/>
      <c r="I270" s="674"/>
      <c r="J270" s="5"/>
    </row>
    <row r="271" spans="1:10" x14ac:dyDescent="0.2">
      <c r="A271" s="3"/>
      <c r="B271" s="674"/>
      <c r="C271" s="674"/>
      <c r="D271" s="674"/>
      <c r="E271" s="674"/>
      <c r="F271" s="674"/>
      <c r="G271" s="674"/>
      <c r="H271" s="674"/>
      <c r="I271" s="674"/>
      <c r="J271" s="5"/>
    </row>
    <row r="272" spans="1:10" x14ac:dyDescent="0.2">
      <c r="A272" s="3"/>
      <c r="B272" s="674"/>
      <c r="C272" s="674"/>
      <c r="D272" s="674"/>
      <c r="E272" s="674"/>
      <c r="F272" s="674"/>
      <c r="G272" s="674"/>
      <c r="H272" s="674"/>
      <c r="I272" s="674"/>
      <c r="J272" s="5"/>
    </row>
    <row r="273" spans="1:10" x14ac:dyDescent="0.2">
      <c r="A273" s="3"/>
      <c r="B273" s="674"/>
      <c r="C273" s="674"/>
      <c r="D273" s="674"/>
      <c r="E273" s="674"/>
      <c r="F273" s="674"/>
      <c r="G273" s="674"/>
      <c r="H273" s="674"/>
      <c r="I273" s="674"/>
      <c r="J273" s="5"/>
    </row>
    <row r="274" spans="1:10" x14ac:dyDescent="0.2">
      <c r="A274" s="3"/>
      <c r="B274" s="674"/>
      <c r="C274" s="674"/>
      <c r="D274" s="674"/>
      <c r="E274" s="674"/>
      <c r="F274" s="674"/>
      <c r="G274" s="674"/>
      <c r="H274" s="674"/>
      <c r="I274" s="674"/>
      <c r="J274" s="5"/>
    </row>
    <row r="275" spans="1:10" x14ac:dyDescent="0.2">
      <c r="A275" s="3"/>
      <c r="B275" s="674"/>
      <c r="C275" s="674"/>
      <c r="D275" s="674"/>
      <c r="E275" s="674"/>
      <c r="F275" s="674"/>
      <c r="G275" s="674"/>
      <c r="H275" s="674"/>
      <c r="I275" s="674"/>
      <c r="J275" s="5"/>
    </row>
    <row r="276" spans="1:10" x14ac:dyDescent="0.2">
      <c r="A276" s="3"/>
      <c r="B276" s="674"/>
      <c r="C276" s="674"/>
      <c r="D276" s="674"/>
      <c r="E276" s="674"/>
      <c r="F276" s="674"/>
      <c r="G276" s="674"/>
      <c r="H276" s="674"/>
      <c r="I276" s="674"/>
      <c r="J276" s="5"/>
    </row>
    <row r="277" spans="1:10" x14ac:dyDescent="0.2">
      <c r="A277" s="3"/>
      <c r="B277" s="674"/>
      <c r="C277" s="674"/>
      <c r="D277" s="674"/>
      <c r="E277" s="674"/>
      <c r="F277" s="674"/>
      <c r="G277" s="674"/>
      <c r="H277" s="674"/>
      <c r="I277" s="674"/>
      <c r="J277" s="5"/>
    </row>
    <row r="278" spans="1:10" x14ac:dyDescent="0.2">
      <c r="A278" s="3"/>
      <c r="B278" s="674"/>
      <c r="C278" s="674"/>
      <c r="D278" s="674"/>
      <c r="E278" s="674"/>
      <c r="F278" s="674"/>
      <c r="G278" s="674"/>
      <c r="H278" s="674"/>
      <c r="I278" s="674"/>
      <c r="J278" s="5"/>
    </row>
    <row r="279" spans="1:10" x14ac:dyDescent="0.2">
      <c r="A279" s="3"/>
      <c r="B279" s="674"/>
      <c r="C279" s="674"/>
      <c r="D279" s="674"/>
      <c r="E279" s="674"/>
      <c r="F279" s="674"/>
      <c r="G279" s="674"/>
      <c r="H279" s="674"/>
      <c r="I279" s="674"/>
      <c r="J279" s="5"/>
    </row>
    <row r="280" spans="1:10" x14ac:dyDescent="0.2">
      <c r="A280" s="3"/>
      <c r="B280" s="674"/>
      <c r="C280" s="674"/>
      <c r="D280" s="674"/>
      <c r="E280" s="674"/>
      <c r="F280" s="674"/>
      <c r="G280" s="674"/>
      <c r="H280" s="674"/>
      <c r="I280" s="674"/>
      <c r="J280" s="5"/>
    </row>
    <row r="281" spans="1:10" x14ac:dyDescent="0.2">
      <c r="A281" s="3"/>
      <c r="B281" s="674"/>
      <c r="C281" s="674"/>
      <c r="D281" s="674"/>
      <c r="E281" s="674"/>
      <c r="F281" s="674"/>
      <c r="G281" s="674"/>
      <c r="H281" s="674"/>
      <c r="I281" s="674"/>
      <c r="J281" s="5"/>
    </row>
    <row r="282" spans="1:10" x14ac:dyDescent="0.2">
      <c r="A282" s="3"/>
      <c r="B282" s="674"/>
      <c r="C282" s="674"/>
      <c r="D282" s="674"/>
      <c r="E282" s="674"/>
      <c r="F282" s="674"/>
      <c r="G282" s="674"/>
      <c r="H282" s="674"/>
      <c r="I282" s="674"/>
      <c r="J282" s="5"/>
    </row>
    <row r="283" spans="1:10" x14ac:dyDescent="0.2">
      <c r="A283" s="3"/>
      <c r="B283" s="674"/>
      <c r="C283" s="674"/>
      <c r="D283" s="674"/>
      <c r="E283" s="674"/>
      <c r="F283" s="674"/>
      <c r="G283" s="674"/>
      <c r="H283" s="674"/>
      <c r="I283" s="674"/>
      <c r="J283" s="5"/>
    </row>
    <row r="284" spans="1:10" x14ac:dyDescent="0.2">
      <c r="A284" s="3"/>
      <c r="B284" s="674"/>
      <c r="C284" s="674"/>
      <c r="D284" s="674"/>
      <c r="E284" s="674"/>
      <c r="F284" s="674"/>
      <c r="G284" s="674"/>
      <c r="H284" s="674"/>
      <c r="I284" s="674"/>
      <c r="J284" s="5"/>
    </row>
    <row r="285" spans="1:10" x14ac:dyDescent="0.2">
      <c r="A285" s="3"/>
      <c r="B285" s="674"/>
      <c r="C285" s="674"/>
      <c r="D285" s="674"/>
      <c r="E285" s="674"/>
      <c r="F285" s="674"/>
      <c r="G285" s="674"/>
      <c r="H285" s="674"/>
      <c r="I285" s="674"/>
      <c r="J285" s="5"/>
    </row>
    <row r="286" spans="1:10" x14ac:dyDescent="0.2">
      <c r="A286" s="3"/>
      <c r="B286" s="674"/>
      <c r="C286" s="674"/>
      <c r="D286" s="674"/>
      <c r="E286" s="674"/>
      <c r="F286" s="674"/>
      <c r="G286" s="674"/>
      <c r="H286" s="674"/>
      <c r="I286" s="674"/>
      <c r="J286" s="5"/>
    </row>
    <row r="287" spans="1:10" x14ac:dyDescent="0.2">
      <c r="A287" s="3"/>
      <c r="B287" s="674"/>
      <c r="C287" s="674"/>
      <c r="D287" s="674"/>
      <c r="E287" s="674"/>
      <c r="F287" s="674"/>
      <c r="G287" s="674"/>
      <c r="H287" s="674"/>
      <c r="I287" s="674"/>
      <c r="J287" s="5"/>
    </row>
    <row r="288" spans="1:10" x14ac:dyDescent="0.2">
      <c r="A288" s="3"/>
      <c r="B288" s="674"/>
      <c r="C288" s="674"/>
      <c r="D288" s="674"/>
      <c r="E288" s="674"/>
      <c r="F288" s="674"/>
      <c r="G288" s="674"/>
      <c r="H288" s="674"/>
      <c r="I288" s="674"/>
      <c r="J288" s="5"/>
    </row>
    <row r="289" spans="1:10" x14ac:dyDescent="0.2">
      <c r="A289" s="3"/>
      <c r="B289" s="674"/>
      <c r="C289" s="674"/>
      <c r="D289" s="674"/>
      <c r="E289" s="674"/>
      <c r="F289" s="674"/>
      <c r="G289" s="674"/>
      <c r="H289" s="674"/>
      <c r="I289" s="674"/>
      <c r="J289" s="5"/>
    </row>
    <row r="290" spans="1:10" x14ac:dyDescent="0.2">
      <c r="A290" s="3"/>
      <c r="B290" s="674"/>
      <c r="C290" s="674"/>
      <c r="D290" s="674"/>
      <c r="E290" s="674"/>
      <c r="F290" s="674"/>
      <c r="G290" s="674"/>
      <c r="H290" s="674"/>
      <c r="I290" s="674"/>
      <c r="J290" s="5"/>
    </row>
    <row r="291" spans="1:10" x14ac:dyDescent="0.2">
      <c r="A291" s="3"/>
      <c r="B291" s="674"/>
      <c r="C291" s="674"/>
      <c r="D291" s="674"/>
      <c r="E291" s="674"/>
      <c r="F291" s="674"/>
      <c r="G291" s="674"/>
      <c r="H291" s="674"/>
      <c r="I291" s="674"/>
      <c r="J291" s="5"/>
    </row>
    <row r="292" spans="1:10" x14ac:dyDescent="0.2">
      <c r="A292" s="3"/>
      <c r="B292" s="674"/>
      <c r="C292" s="674"/>
      <c r="D292" s="674"/>
      <c r="E292" s="674"/>
      <c r="F292" s="674"/>
      <c r="G292" s="674"/>
      <c r="H292" s="674"/>
      <c r="I292" s="674"/>
      <c r="J292" s="5"/>
    </row>
    <row r="293" spans="1:10" x14ac:dyDescent="0.2">
      <c r="A293" s="3"/>
      <c r="B293" s="674"/>
      <c r="C293" s="674"/>
      <c r="D293" s="674"/>
      <c r="E293" s="674"/>
      <c r="F293" s="674"/>
      <c r="G293" s="674"/>
      <c r="H293" s="674"/>
      <c r="I293" s="674"/>
      <c r="J293" s="5"/>
    </row>
    <row r="294" spans="1:10" x14ac:dyDescent="0.2">
      <c r="A294" s="3"/>
      <c r="B294" s="674"/>
      <c r="C294" s="674"/>
      <c r="D294" s="674"/>
      <c r="E294" s="674"/>
      <c r="F294" s="674"/>
      <c r="G294" s="674"/>
      <c r="H294" s="674"/>
      <c r="I294" s="674"/>
      <c r="J294" s="5"/>
    </row>
    <row r="295" spans="1:10" x14ac:dyDescent="0.2">
      <c r="A295" s="3"/>
      <c r="B295" s="674"/>
      <c r="C295" s="674"/>
      <c r="D295" s="674"/>
      <c r="E295" s="674"/>
      <c r="F295" s="674"/>
      <c r="G295" s="674"/>
      <c r="H295" s="674"/>
      <c r="I295" s="674"/>
      <c r="J295" s="5"/>
    </row>
    <row r="296" spans="1:10" x14ac:dyDescent="0.2">
      <c r="A296" s="3"/>
      <c r="B296" s="674"/>
      <c r="C296" s="674"/>
      <c r="D296" s="674"/>
      <c r="E296" s="674"/>
      <c r="F296" s="674"/>
      <c r="G296" s="674"/>
      <c r="H296" s="674"/>
      <c r="I296" s="674"/>
      <c r="J296" s="5"/>
    </row>
    <row r="297" spans="1:10" x14ac:dyDescent="0.2">
      <c r="A297" s="3"/>
      <c r="B297" s="674"/>
      <c r="C297" s="674"/>
      <c r="D297" s="674"/>
      <c r="E297" s="674"/>
      <c r="F297" s="674"/>
      <c r="G297" s="674"/>
      <c r="H297" s="674"/>
      <c r="I297" s="674"/>
      <c r="J297" s="5"/>
    </row>
    <row r="298" spans="1:10" x14ac:dyDescent="0.2">
      <c r="A298" s="3"/>
      <c r="B298" s="674"/>
      <c r="C298" s="674"/>
      <c r="D298" s="674"/>
      <c r="E298" s="674"/>
      <c r="F298" s="674"/>
      <c r="G298" s="674"/>
      <c r="H298" s="674"/>
      <c r="I298" s="674"/>
      <c r="J298" s="5"/>
    </row>
    <row r="299" spans="1:10" x14ac:dyDescent="0.2">
      <c r="A299" s="3"/>
      <c r="B299" s="674"/>
      <c r="C299" s="674"/>
      <c r="D299" s="674"/>
      <c r="E299" s="674"/>
      <c r="F299" s="674"/>
      <c r="G299" s="674"/>
      <c r="H299" s="674"/>
      <c r="I299" s="674"/>
      <c r="J299" s="5"/>
    </row>
    <row r="300" spans="1:10" x14ac:dyDescent="0.2">
      <c r="A300" s="3"/>
      <c r="B300" s="674"/>
      <c r="C300" s="674"/>
      <c r="D300" s="674"/>
      <c r="E300" s="674"/>
      <c r="F300" s="674"/>
      <c r="G300" s="674"/>
      <c r="H300" s="674"/>
      <c r="I300" s="674"/>
      <c r="J300" s="5"/>
    </row>
    <row r="301" spans="1:10" x14ac:dyDescent="0.2">
      <c r="A301" s="3"/>
      <c r="B301" s="674"/>
      <c r="C301" s="674"/>
      <c r="D301" s="674"/>
      <c r="E301" s="674"/>
      <c r="F301" s="674"/>
      <c r="G301" s="674"/>
      <c r="H301" s="674"/>
      <c r="I301" s="674"/>
      <c r="J301" s="5"/>
    </row>
    <row r="302" spans="1:10" x14ac:dyDescent="0.2">
      <c r="A302" s="3"/>
      <c r="B302" s="674"/>
      <c r="C302" s="674"/>
      <c r="D302" s="674"/>
      <c r="E302" s="674"/>
      <c r="F302" s="674"/>
      <c r="G302" s="674"/>
      <c r="H302" s="674"/>
      <c r="I302" s="674"/>
      <c r="J302" s="5"/>
    </row>
    <row r="303" spans="1:10" x14ac:dyDescent="0.2">
      <c r="A303" s="3"/>
      <c r="B303" s="674"/>
      <c r="C303" s="674"/>
      <c r="D303" s="674"/>
      <c r="E303" s="674"/>
      <c r="F303" s="674"/>
      <c r="G303" s="674"/>
      <c r="H303" s="674"/>
      <c r="I303" s="674"/>
      <c r="J303" s="5"/>
    </row>
    <row r="304" spans="1:10" x14ac:dyDescent="0.2">
      <c r="A304" s="3"/>
      <c r="B304" s="674"/>
      <c r="C304" s="674"/>
      <c r="D304" s="674"/>
      <c r="E304" s="674"/>
      <c r="F304" s="674"/>
      <c r="G304" s="674"/>
      <c r="H304" s="674"/>
      <c r="I304" s="674"/>
      <c r="J304" s="5"/>
    </row>
    <row r="305" spans="1:10" x14ac:dyDescent="0.2">
      <c r="A305" s="3"/>
      <c r="B305" s="674"/>
      <c r="C305" s="674"/>
      <c r="D305" s="674"/>
      <c r="E305" s="674"/>
      <c r="F305" s="674"/>
      <c r="G305" s="674"/>
      <c r="H305" s="674"/>
      <c r="I305" s="674"/>
      <c r="J305" s="5"/>
    </row>
    <row r="306" spans="1:10" x14ac:dyDescent="0.2">
      <c r="A306" s="3"/>
      <c r="B306" s="674"/>
      <c r="C306" s="674"/>
      <c r="D306" s="674"/>
      <c r="E306" s="674"/>
      <c r="F306" s="674"/>
      <c r="G306" s="674"/>
      <c r="H306" s="674"/>
      <c r="I306" s="674"/>
      <c r="J306" s="5"/>
    </row>
    <row r="307" spans="1:10" x14ac:dyDescent="0.2">
      <c r="A307" s="3"/>
      <c r="B307" s="674"/>
      <c r="C307" s="674"/>
      <c r="D307" s="674"/>
      <c r="E307" s="674"/>
      <c r="F307" s="674"/>
      <c r="G307" s="674"/>
      <c r="H307" s="674"/>
      <c r="I307" s="674"/>
      <c r="J307" s="5"/>
    </row>
    <row r="308" spans="1:10" x14ac:dyDescent="0.2">
      <c r="A308" s="3"/>
      <c r="B308" s="674"/>
      <c r="C308" s="674"/>
      <c r="D308" s="674"/>
      <c r="E308" s="674"/>
      <c r="F308" s="674"/>
      <c r="G308" s="674"/>
      <c r="H308" s="674"/>
      <c r="I308" s="674"/>
      <c r="J308" s="5"/>
    </row>
    <row r="309" spans="1:10" x14ac:dyDescent="0.2">
      <c r="A309" s="3"/>
      <c r="B309" s="674"/>
      <c r="C309" s="674"/>
      <c r="D309" s="674"/>
      <c r="E309" s="674"/>
      <c r="F309" s="674"/>
      <c r="G309" s="674"/>
      <c r="H309" s="674"/>
      <c r="I309" s="674"/>
      <c r="J309" s="5"/>
    </row>
    <row r="310" spans="1:10" x14ac:dyDescent="0.2">
      <c r="A310" s="3"/>
      <c r="B310" s="674"/>
      <c r="C310" s="674"/>
      <c r="D310" s="674"/>
      <c r="E310" s="674"/>
      <c r="F310" s="674"/>
      <c r="G310" s="674"/>
      <c r="H310" s="674"/>
      <c r="I310" s="674"/>
      <c r="J310" s="5"/>
    </row>
    <row r="311" spans="1:10" x14ac:dyDescent="0.2">
      <c r="A311" s="3"/>
      <c r="B311" s="674"/>
      <c r="C311" s="674"/>
      <c r="D311" s="674"/>
      <c r="E311" s="674"/>
      <c r="F311" s="674"/>
      <c r="G311" s="674"/>
      <c r="H311" s="674"/>
      <c r="I311" s="674"/>
      <c r="J311" s="5"/>
    </row>
    <row r="312" spans="1:10" x14ac:dyDescent="0.2">
      <c r="A312" s="3"/>
      <c r="B312" s="674"/>
      <c r="C312" s="674"/>
      <c r="D312" s="674"/>
      <c r="E312" s="674"/>
      <c r="F312" s="674"/>
      <c r="G312" s="674"/>
      <c r="H312" s="674"/>
      <c r="I312" s="674"/>
      <c r="J312" s="5"/>
    </row>
    <row r="313" spans="1:10" x14ac:dyDescent="0.2">
      <c r="A313" s="3"/>
      <c r="B313" s="674"/>
      <c r="C313" s="674"/>
      <c r="D313" s="674"/>
      <c r="E313" s="674"/>
      <c r="F313" s="674"/>
      <c r="G313" s="674"/>
      <c r="H313" s="674"/>
      <c r="I313" s="674"/>
      <c r="J313" s="5"/>
    </row>
    <row r="314" spans="1:10" x14ac:dyDescent="0.2">
      <c r="A314" s="3"/>
      <c r="B314" s="674"/>
      <c r="C314" s="674"/>
      <c r="D314" s="674"/>
      <c r="E314" s="674"/>
      <c r="F314" s="674"/>
      <c r="G314" s="674"/>
      <c r="H314" s="674"/>
      <c r="I314" s="674"/>
      <c r="J314" s="5"/>
    </row>
    <row r="315" spans="1:10" x14ac:dyDescent="0.2">
      <c r="A315" s="3"/>
      <c r="B315" s="674"/>
      <c r="C315" s="674"/>
      <c r="D315" s="674"/>
      <c r="E315" s="674"/>
      <c r="F315" s="674"/>
      <c r="G315" s="674"/>
      <c r="H315" s="674"/>
      <c r="I315" s="674"/>
      <c r="J315" s="5"/>
    </row>
    <row r="316" spans="1:10" x14ac:dyDescent="0.2">
      <c r="A316" s="3"/>
      <c r="B316" s="674"/>
      <c r="C316" s="674"/>
      <c r="D316" s="674"/>
      <c r="E316" s="674"/>
      <c r="F316" s="674"/>
      <c r="G316" s="674"/>
      <c r="H316" s="674"/>
      <c r="I316" s="674"/>
      <c r="J316" s="5"/>
    </row>
    <row r="317" spans="1:10" x14ac:dyDescent="0.2">
      <c r="A317" s="3"/>
      <c r="B317" s="674"/>
      <c r="C317" s="674"/>
      <c r="D317" s="674"/>
      <c r="E317" s="674"/>
      <c r="F317" s="674"/>
      <c r="G317" s="674"/>
      <c r="H317" s="674"/>
      <c r="I317" s="674"/>
      <c r="J317" s="5"/>
    </row>
    <row r="318" spans="1:10" x14ac:dyDescent="0.2">
      <c r="A318" s="3"/>
      <c r="B318" s="674"/>
      <c r="C318" s="674"/>
      <c r="D318" s="674"/>
      <c r="E318" s="674"/>
      <c r="F318" s="674"/>
      <c r="G318" s="674"/>
      <c r="H318" s="674"/>
      <c r="I318" s="674"/>
      <c r="J318" s="5"/>
    </row>
    <row r="319" spans="1:10" x14ac:dyDescent="0.2">
      <c r="A319" s="3"/>
      <c r="B319" s="674"/>
      <c r="C319" s="674"/>
      <c r="D319" s="674"/>
      <c r="E319" s="674"/>
      <c r="F319" s="674"/>
      <c r="G319" s="674"/>
      <c r="H319" s="674"/>
      <c r="I319" s="674"/>
      <c r="J319" s="5"/>
    </row>
    <row r="320" spans="1:10" x14ac:dyDescent="0.2">
      <c r="A320" s="3"/>
      <c r="B320" s="674"/>
      <c r="C320" s="674"/>
      <c r="D320" s="674"/>
      <c r="E320" s="674"/>
      <c r="F320" s="674"/>
      <c r="G320" s="674"/>
      <c r="H320" s="674"/>
      <c r="I320" s="674"/>
      <c r="J320" s="5"/>
    </row>
    <row r="321" spans="1:10" x14ac:dyDescent="0.2">
      <c r="A321" s="3"/>
      <c r="B321" s="674"/>
      <c r="C321" s="674"/>
      <c r="D321" s="674"/>
      <c r="E321" s="674"/>
      <c r="F321" s="674"/>
      <c r="G321" s="674"/>
      <c r="H321" s="674"/>
      <c r="I321" s="674"/>
      <c r="J321" s="5"/>
    </row>
    <row r="322" spans="1:10" x14ac:dyDescent="0.2">
      <c r="A322" s="3"/>
      <c r="B322" s="674"/>
      <c r="C322" s="674"/>
      <c r="D322" s="674"/>
      <c r="E322" s="674"/>
      <c r="F322" s="674"/>
      <c r="G322" s="674"/>
      <c r="H322" s="674"/>
      <c r="I322" s="674"/>
      <c r="J322" s="5"/>
    </row>
    <row r="323" spans="1:10" x14ac:dyDescent="0.2">
      <c r="A323" s="3"/>
      <c r="B323" s="674"/>
      <c r="C323" s="674"/>
      <c r="D323" s="674"/>
      <c r="E323" s="674"/>
      <c r="F323" s="674"/>
      <c r="G323" s="674"/>
      <c r="H323" s="674"/>
      <c r="I323" s="674"/>
      <c r="J323" s="5"/>
    </row>
    <row r="324" spans="1:10" x14ac:dyDescent="0.2">
      <c r="A324" s="3"/>
      <c r="B324" s="674"/>
      <c r="C324" s="674"/>
      <c r="D324" s="674"/>
      <c r="E324" s="674"/>
      <c r="F324" s="674"/>
      <c r="G324" s="674"/>
      <c r="H324" s="674"/>
      <c r="I324" s="674"/>
      <c r="J324" s="5"/>
    </row>
    <row r="325" spans="1:10" x14ac:dyDescent="0.2">
      <c r="A325" s="3"/>
      <c r="B325" s="674"/>
      <c r="C325" s="674"/>
      <c r="D325" s="674"/>
      <c r="E325" s="674"/>
      <c r="F325" s="674"/>
      <c r="G325" s="674"/>
      <c r="H325" s="674"/>
      <c r="I325" s="674"/>
      <c r="J325" s="5"/>
    </row>
    <row r="326" spans="1:10" x14ac:dyDescent="0.2">
      <c r="A326" s="3"/>
      <c r="B326" s="674"/>
      <c r="C326" s="674"/>
      <c r="D326" s="674"/>
      <c r="E326" s="674"/>
      <c r="F326" s="674"/>
      <c r="G326" s="674"/>
      <c r="H326" s="674"/>
      <c r="I326" s="674"/>
      <c r="J326" s="5"/>
    </row>
    <row r="327" spans="1:10" x14ac:dyDescent="0.2">
      <c r="A327" s="3"/>
      <c r="B327" s="674"/>
      <c r="C327" s="674"/>
      <c r="D327" s="674"/>
      <c r="E327" s="674"/>
      <c r="F327" s="674"/>
      <c r="G327" s="674"/>
      <c r="H327" s="674"/>
      <c r="I327" s="674"/>
      <c r="J327" s="5"/>
    </row>
    <row r="328" spans="1:10" x14ac:dyDescent="0.2">
      <c r="A328" s="3"/>
      <c r="B328" s="674"/>
      <c r="C328" s="674"/>
      <c r="D328" s="674"/>
      <c r="E328" s="674"/>
      <c r="F328" s="674"/>
      <c r="G328" s="674"/>
      <c r="H328" s="674"/>
      <c r="I328" s="674"/>
      <c r="J328" s="5"/>
    </row>
    <row r="329" spans="1:10" x14ac:dyDescent="0.2">
      <c r="A329" s="3"/>
      <c r="B329" s="674"/>
      <c r="C329" s="674"/>
      <c r="D329" s="674"/>
      <c r="E329" s="674"/>
      <c r="F329" s="674"/>
      <c r="G329" s="674"/>
      <c r="H329" s="674"/>
      <c r="I329" s="674"/>
      <c r="J329" s="5"/>
    </row>
    <row r="330" spans="1:10" x14ac:dyDescent="0.2">
      <c r="A330" s="3"/>
      <c r="B330" s="674"/>
      <c r="C330" s="674"/>
      <c r="D330" s="674"/>
      <c r="E330" s="674"/>
      <c r="F330" s="674"/>
      <c r="G330" s="674"/>
      <c r="H330" s="674"/>
      <c r="I330" s="674"/>
      <c r="J330" s="5"/>
    </row>
    <row r="331" spans="1:10" x14ac:dyDescent="0.2">
      <c r="A331" s="3"/>
      <c r="B331" s="674"/>
      <c r="C331" s="674"/>
      <c r="D331" s="674"/>
      <c r="E331" s="674"/>
      <c r="F331" s="674"/>
      <c r="G331" s="674"/>
      <c r="H331" s="674"/>
      <c r="I331" s="674"/>
      <c r="J331" s="5"/>
    </row>
    <row r="332" spans="1:10" x14ac:dyDescent="0.2">
      <c r="A332" s="3"/>
      <c r="B332" s="674"/>
      <c r="C332" s="674"/>
      <c r="D332" s="674"/>
      <c r="E332" s="674"/>
      <c r="F332" s="674"/>
      <c r="G332" s="674"/>
      <c r="H332" s="674"/>
      <c r="I332" s="674"/>
      <c r="J332" s="5"/>
    </row>
    <row r="333" spans="1:10" x14ac:dyDescent="0.2">
      <c r="A333" s="3"/>
      <c r="B333" s="674"/>
      <c r="C333" s="674"/>
      <c r="D333" s="674"/>
      <c r="E333" s="674"/>
      <c r="F333" s="674"/>
      <c r="G333" s="674"/>
      <c r="H333" s="674"/>
      <c r="I333" s="674"/>
      <c r="J333" s="5"/>
    </row>
    <row r="334" spans="1:10" x14ac:dyDescent="0.2">
      <c r="A334" s="3"/>
      <c r="B334" s="674"/>
      <c r="C334" s="674"/>
      <c r="D334" s="674"/>
      <c r="E334" s="674"/>
      <c r="F334" s="674"/>
      <c r="G334" s="674"/>
      <c r="H334" s="674"/>
      <c r="I334" s="674"/>
      <c r="J334" s="5"/>
    </row>
    <row r="335" spans="1:10" x14ac:dyDescent="0.2">
      <c r="A335" s="3"/>
      <c r="B335" s="674"/>
      <c r="C335" s="674"/>
      <c r="D335" s="674"/>
      <c r="E335" s="674"/>
      <c r="F335" s="674"/>
      <c r="G335" s="674"/>
      <c r="H335" s="674"/>
      <c r="I335" s="674"/>
      <c r="J335" s="5"/>
    </row>
    <row r="336" spans="1:10" x14ac:dyDescent="0.2">
      <c r="A336" s="3"/>
      <c r="B336" s="674"/>
      <c r="C336" s="674"/>
      <c r="D336" s="674"/>
      <c r="E336" s="674"/>
      <c r="F336" s="674"/>
      <c r="G336" s="674"/>
      <c r="H336" s="674"/>
      <c r="I336" s="674"/>
      <c r="J336" s="5"/>
    </row>
    <row r="337" spans="1:10" x14ac:dyDescent="0.2">
      <c r="A337" s="3"/>
      <c r="B337" s="674"/>
      <c r="C337" s="674"/>
      <c r="D337" s="674"/>
      <c r="E337" s="674"/>
      <c r="F337" s="674"/>
      <c r="G337" s="674"/>
      <c r="H337" s="674"/>
      <c r="I337" s="674"/>
      <c r="J337" s="5"/>
    </row>
    <row r="338" spans="1:10" x14ac:dyDescent="0.2">
      <c r="A338" s="3"/>
      <c r="B338" s="674"/>
      <c r="C338" s="674"/>
      <c r="D338" s="674"/>
      <c r="E338" s="674"/>
      <c r="F338" s="674"/>
      <c r="G338" s="674"/>
      <c r="H338" s="674"/>
      <c r="I338" s="674"/>
      <c r="J338" s="5"/>
    </row>
    <row r="339" spans="1:10" x14ac:dyDescent="0.2">
      <c r="A339" s="3"/>
      <c r="B339" s="674"/>
      <c r="C339" s="674"/>
      <c r="D339" s="674"/>
      <c r="E339" s="674"/>
      <c r="F339" s="674"/>
      <c r="G339" s="674"/>
      <c r="H339" s="674"/>
      <c r="I339" s="674"/>
      <c r="J339" s="5"/>
    </row>
    <row r="340" spans="1:10" x14ac:dyDescent="0.2">
      <c r="A340" s="3"/>
      <c r="B340" s="674"/>
      <c r="C340" s="674"/>
      <c r="D340" s="674"/>
      <c r="E340" s="674"/>
      <c r="F340" s="674"/>
      <c r="G340" s="674"/>
      <c r="H340" s="674"/>
      <c r="I340" s="674"/>
      <c r="J340" s="5"/>
    </row>
    <row r="341" spans="1:10" x14ac:dyDescent="0.2">
      <c r="A341" s="3"/>
      <c r="B341" s="674"/>
      <c r="C341" s="674"/>
      <c r="D341" s="674"/>
      <c r="E341" s="674"/>
      <c r="F341" s="674"/>
      <c r="G341" s="674"/>
      <c r="H341" s="674"/>
      <c r="I341" s="674"/>
      <c r="J341" s="5"/>
    </row>
    <row r="342" spans="1:10" x14ac:dyDescent="0.2">
      <c r="A342" s="3"/>
      <c r="B342" s="674"/>
      <c r="C342" s="674"/>
      <c r="D342" s="674"/>
      <c r="E342" s="674"/>
      <c r="F342" s="674"/>
      <c r="G342" s="674"/>
      <c r="H342" s="674"/>
      <c r="I342" s="674"/>
      <c r="J342" s="5"/>
    </row>
    <row r="343" spans="1:10" x14ac:dyDescent="0.2">
      <c r="A343" s="3"/>
      <c r="B343" s="674"/>
      <c r="C343" s="674"/>
      <c r="D343" s="674"/>
      <c r="E343" s="674"/>
      <c r="F343" s="674"/>
      <c r="G343" s="674"/>
      <c r="H343" s="674"/>
      <c r="I343" s="674"/>
      <c r="J343" s="5"/>
    </row>
    <row r="344" spans="1:10" x14ac:dyDescent="0.2">
      <c r="A344" s="3"/>
      <c r="B344" s="674"/>
      <c r="C344" s="674"/>
      <c r="D344" s="674"/>
      <c r="E344" s="674"/>
      <c r="F344" s="674"/>
      <c r="G344" s="674"/>
      <c r="H344" s="674"/>
      <c r="I344" s="674"/>
      <c r="J344" s="5"/>
    </row>
    <row r="345" spans="1:10" x14ac:dyDescent="0.2">
      <c r="A345" s="3"/>
      <c r="B345" s="674"/>
      <c r="C345" s="674"/>
      <c r="D345" s="674"/>
      <c r="E345" s="674"/>
      <c r="F345" s="674"/>
      <c r="G345" s="674"/>
      <c r="H345" s="674"/>
      <c r="I345" s="674"/>
      <c r="J345" s="5"/>
    </row>
    <row r="346" spans="1:10" x14ac:dyDescent="0.2">
      <c r="A346" s="3"/>
      <c r="B346" s="674"/>
      <c r="C346" s="674"/>
      <c r="D346" s="674"/>
      <c r="E346" s="674"/>
      <c r="F346" s="674"/>
      <c r="G346" s="674"/>
      <c r="H346" s="674"/>
      <c r="I346" s="674"/>
      <c r="J346" s="5"/>
    </row>
    <row r="347" spans="1:10" x14ac:dyDescent="0.2">
      <c r="A347" s="3"/>
      <c r="B347" s="674"/>
      <c r="C347" s="674"/>
      <c r="D347" s="674"/>
      <c r="E347" s="674"/>
      <c r="F347" s="674"/>
      <c r="G347" s="674"/>
      <c r="H347" s="674"/>
      <c r="I347" s="674"/>
      <c r="J347" s="5"/>
    </row>
    <row r="348" spans="1:10" x14ac:dyDescent="0.2">
      <c r="A348" s="3"/>
      <c r="B348" s="674"/>
      <c r="C348" s="674"/>
      <c r="D348" s="674"/>
      <c r="E348" s="674"/>
      <c r="F348" s="674"/>
      <c r="G348" s="674"/>
      <c r="H348" s="674"/>
      <c r="I348" s="674"/>
      <c r="J348" s="5"/>
    </row>
    <row r="349" spans="1:10" x14ac:dyDescent="0.2">
      <c r="A349" s="3"/>
      <c r="B349" s="674"/>
      <c r="C349" s="674"/>
      <c r="D349" s="674"/>
      <c r="E349" s="674"/>
      <c r="F349" s="674"/>
      <c r="G349" s="674"/>
      <c r="H349" s="674"/>
      <c r="I349" s="674"/>
      <c r="J349" s="5"/>
    </row>
    <row r="350" spans="1:10" x14ac:dyDescent="0.2">
      <c r="A350" s="3"/>
      <c r="B350" s="674"/>
      <c r="C350" s="674"/>
      <c r="D350" s="674"/>
      <c r="E350" s="674"/>
      <c r="F350" s="674"/>
      <c r="G350" s="674"/>
      <c r="H350" s="674"/>
      <c r="I350" s="674"/>
      <c r="J350" s="5"/>
    </row>
    <row r="351" spans="1:10" x14ac:dyDescent="0.2">
      <c r="A351" s="3"/>
      <c r="B351" s="674"/>
      <c r="C351" s="674"/>
      <c r="D351" s="674"/>
      <c r="E351" s="674"/>
      <c r="F351" s="674"/>
      <c r="G351" s="674"/>
      <c r="H351" s="674"/>
      <c r="I351" s="674"/>
      <c r="J351" s="5"/>
    </row>
    <row r="352" spans="1:10" x14ac:dyDescent="0.2">
      <c r="A352" s="3"/>
      <c r="B352" s="674"/>
      <c r="C352" s="674"/>
      <c r="D352" s="674"/>
      <c r="E352" s="674"/>
      <c r="F352" s="674"/>
      <c r="G352" s="674"/>
      <c r="H352" s="674"/>
      <c r="I352" s="674"/>
      <c r="J352" s="5"/>
    </row>
    <row r="353" spans="1:10" x14ac:dyDescent="0.2">
      <c r="A353" s="3"/>
      <c r="B353" s="674"/>
      <c r="C353" s="674"/>
      <c r="D353" s="674"/>
      <c r="E353" s="674"/>
      <c r="F353" s="674"/>
      <c r="G353" s="674"/>
      <c r="H353" s="674"/>
      <c r="I353" s="674"/>
      <c r="J353" s="5"/>
    </row>
    <row r="354" spans="1:10" x14ac:dyDescent="0.2">
      <c r="A354" s="3"/>
      <c r="B354" s="674"/>
      <c r="C354" s="674"/>
      <c r="D354" s="674"/>
      <c r="E354" s="674"/>
      <c r="F354" s="674"/>
      <c r="G354" s="674"/>
      <c r="H354" s="674"/>
      <c r="I354" s="674"/>
      <c r="J354" s="5"/>
    </row>
    <row r="355" spans="1:10" x14ac:dyDescent="0.2">
      <c r="A355" s="3"/>
      <c r="B355" s="674"/>
      <c r="C355" s="674"/>
      <c r="D355" s="674"/>
      <c r="E355" s="674"/>
      <c r="F355" s="674"/>
      <c r="G355" s="674"/>
      <c r="H355" s="674"/>
      <c r="I355" s="674"/>
      <c r="J355" s="5"/>
    </row>
    <row r="356" spans="1:10" x14ac:dyDescent="0.2">
      <c r="A356" s="3"/>
      <c r="B356" s="674"/>
      <c r="C356" s="674"/>
      <c r="D356" s="674"/>
      <c r="E356" s="674"/>
      <c r="F356" s="674"/>
      <c r="G356" s="674"/>
      <c r="H356" s="674"/>
      <c r="I356" s="674"/>
      <c r="J356" s="5"/>
    </row>
    <row r="357" spans="1:10" x14ac:dyDescent="0.2">
      <c r="A357" s="3"/>
      <c r="B357" s="674"/>
      <c r="C357" s="674"/>
      <c r="D357" s="674"/>
      <c r="E357" s="674"/>
      <c r="F357" s="674"/>
      <c r="G357" s="674"/>
      <c r="H357" s="674"/>
      <c r="I357" s="674"/>
      <c r="J357" s="5"/>
    </row>
    <row r="358" spans="1:10" x14ac:dyDescent="0.2">
      <c r="A358" s="3"/>
      <c r="B358" s="674"/>
      <c r="C358" s="674"/>
      <c r="D358" s="674"/>
      <c r="E358" s="674"/>
      <c r="F358" s="674"/>
      <c r="G358" s="674"/>
      <c r="H358" s="674"/>
      <c r="I358" s="674"/>
      <c r="J358" s="5"/>
    </row>
    <row r="359" spans="1:10" x14ac:dyDescent="0.2">
      <c r="A359" s="3"/>
      <c r="B359" s="674"/>
      <c r="C359" s="674"/>
      <c r="D359" s="674"/>
      <c r="E359" s="674"/>
      <c r="F359" s="674"/>
      <c r="G359" s="674"/>
      <c r="H359" s="674"/>
      <c r="I359" s="674"/>
      <c r="J359" s="5"/>
    </row>
    <row r="360" spans="1:10" x14ac:dyDescent="0.2">
      <c r="A360" s="3"/>
      <c r="B360" s="674"/>
      <c r="C360" s="674"/>
      <c r="D360" s="674"/>
      <c r="E360" s="674"/>
      <c r="F360" s="674"/>
      <c r="G360" s="674"/>
      <c r="H360" s="674"/>
      <c r="I360" s="674"/>
      <c r="J360" s="5"/>
    </row>
    <row r="361" spans="1:10" x14ac:dyDescent="0.2">
      <c r="A361" s="3"/>
      <c r="B361" s="674"/>
      <c r="C361" s="674"/>
      <c r="D361" s="674"/>
      <c r="E361" s="674"/>
      <c r="F361" s="674"/>
      <c r="G361" s="674"/>
      <c r="H361" s="674"/>
      <c r="I361" s="674"/>
      <c r="J361" s="5"/>
    </row>
    <row r="362" spans="1:10" x14ac:dyDescent="0.2">
      <c r="A362" s="3"/>
      <c r="B362" s="674"/>
      <c r="C362" s="674"/>
      <c r="D362" s="674"/>
      <c r="E362" s="674"/>
      <c r="F362" s="674"/>
      <c r="G362" s="674"/>
      <c r="H362" s="674"/>
      <c r="I362" s="674"/>
      <c r="J362" s="5"/>
    </row>
    <row r="363" spans="1:10" x14ac:dyDescent="0.2">
      <c r="A363" s="3"/>
      <c r="B363" s="674"/>
      <c r="C363" s="674"/>
      <c r="D363" s="674"/>
      <c r="E363" s="674"/>
      <c r="F363" s="674"/>
      <c r="G363" s="674"/>
      <c r="H363" s="674"/>
      <c r="I363" s="674"/>
      <c r="J363" s="5"/>
    </row>
    <row r="364" spans="1:10" x14ac:dyDescent="0.2">
      <c r="A364" s="3"/>
      <c r="B364" s="674"/>
      <c r="C364" s="674"/>
      <c r="D364" s="674"/>
      <c r="E364" s="674"/>
      <c r="F364" s="674"/>
      <c r="G364" s="674"/>
      <c r="H364" s="674"/>
      <c r="I364" s="674"/>
      <c r="J364" s="5"/>
    </row>
    <row r="365" spans="1:10" x14ac:dyDescent="0.2">
      <c r="A365" s="3"/>
      <c r="B365" s="674"/>
      <c r="C365" s="674"/>
      <c r="D365" s="674"/>
      <c r="E365" s="674"/>
      <c r="F365" s="674"/>
      <c r="G365" s="674"/>
      <c r="H365" s="674"/>
      <c r="I365" s="674"/>
      <c r="J365" s="5"/>
    </row>
    <row r="366" spans="1:10" x14ac:dyDescent="0.2">
      <c r="A366" s="3"/>
      <c r="B366" s="674"/>
      <c r="C366" s="674"/>
      <c r="D366" s="674"/>
      <c r="E366" s="674"/>
      <c r="F366" s="674"/>
      <c r="G366" s="674"/>
      <c r="H366" s="674"/>
      <c r="I366" s="674"/>
      <c r="J366" s="5"/>
    </row>
    <row r="367" spans="1:10" x14ac:dyDescent="0.2">
      <c r="A367" s="3"/>
      <c r="B367" s="674"/>
      <c r="C367" s="674"/>
      <c r="D367" s="674"/>
      <c r="E367" s="674"/>
      <c r="F367" s="674"/>
      <c r="G367" s="674"/>
      <c r="H367" s="674"/>
      <c r="I367" s="674"/>
      <c r="J367" s="5"/>
    </row>
    <row r="368" spans="1:10" x14ac:dyDescent="0.2">
      <c r="A368" s="3"/>
      <c r="B368" s="674"/>
      <c r="C368" s="674"/>
      <c r="D368" s="674"/>
      <c r="E368" s="674"/>
      <c r="F368" s="674"/>
      <c r="G368" s="674"/>
      <c r="H368" s="674"/>
      <c r="I368" s="674"/>
      <c r="J368" s="5"/>
    </row>
    <row r="369" spans="1:10" x14ac:dyDescent="0.2">
      <c r="A369" s="3"/>
      <c r="B369" s="674"/>
      <c r="C369" s="674"/>
      <c r="D369" s="674"/>
      <c r="E369" s="674"/>
      <c r="F369" s="674"/>
      <c r="G369" s="674"/>
      <c r="H369" s="674"/>
      <c r="I369" s="674"/>
      <c r="J369" s="5"/>
    </row>
    <row r="370" spans="1:10" x14ac:dyDescent="0.2">
      <c r="A370" s="3"/>
      <c r="B370" s="674"/>
      <c r="C370" s="674"/>
      <c r="D370" s="674"/>
      <c r="E370" s="674"/>
      <c r="F370" s="674"/>
      <c r="G370" s="674"/>
      <c r="H370" s="674"/>
      <c r="I370" s="674"/>
      <c r="J370" s="5"/>
    </row>
    <row r="371" spans="1:10" x14ac:dyDescent="0.2">
      <c r="A371" s="3"/>
      <c r="B371" s="674"/>
      <c r="C371" s="674"/>
      <c r="D371" s="674"/>
      <c r="E371" s="674"/>
      <c r="F371" s="674"/>
      <c r="G371" s="674"/>
      <c r="H371" s="674"/>
      <c r="I371" s="674"/>
      <c r="J371" s="5"/>
    </row>
    <row r="372" spans="1:10" x14ac:dyDescent="0.2">
      <c r="A372" s="3"/>
      <c r="B372" s="674"/>
      <c r="C372" s="674"/>
      <c r="D372" s="674"/>
      <c r="E372" s="674"/>
      <c r="F372" s="674"/>
      <c r="G372" s="674"/>
      <c r="H372" s="674"/>
      <c r="I372" s="674"/>
      <c r="J372" s="5"/>
    </row>
    <row r="373" spans="1:10" x14ac:dyDescent="0.2">
      <c r="A373" s="3"/>
      <c r="B373" s="674"/>
      <c r="C373" s="674"/>
      <c r="D373" s="674"/>
      <c r="E373" s="674"/>
      <c r="F373" s="674"/>
      <c r="G373" s="674"/>
      <c r="H373" s="674"/>
      <c r="I373" s="674"/>
      <c r="J373" s="5"/>
    </row>
    <row r="374" spans="1:10" x14ac:dyDescent="0.2">
      <c r="A374" s="3"/>
      <c r="B374" s="674"/>
      <c r="C374" s="674"/>
      <c r="D374" s="674"/>
      <c r="E374" s="674"/>
      <c r="F374" s="674"/>
      <c r="G374" s="674"/>
      <c r="H374" s="674"/>
      <c r="I374" s="674"/>
      <c r="J374" s="5"/>
    </row>
    <row r="375" spans="1:10" x14ac:dyDescent="0.2">
      <c r="A375" s="3"/>
      <c r="B375" s="674"/>
      <c r="C375" s="674"/>
      <c r="D375" s="674"/>
      <c r="E375" s="674"/>
      <c r="F375" s="674"/>
      <c r="G375" s="674"/>
      <c r="H375" s="674"/>
      <c r="I375" s="674"/>
      <c r="J375" s="5"/>
    </row>
    <row r="376" spans="1:10" x14ac:dyDescent="0.2">
      <c r="A376" s="3"/>
      <c r="B376" s="674"/>
      <c r="C376" s="674"/>
      <c r="D376" s="674"/>
      <c r="E376" s="674"/>
      <c r="F376" s="674"/>
      <c r="G376" s="674"/>
      <c r="H376" s="674"/>
      <c r="I376" s="674"/>
      <c r="J376" s="5"/>
    </row>
    <row r="377" spans="1:10" x14ac:dyDescent="0.2">
      <c r="A377" s="3"/>
      <c r="B377" s="674"/>
      <c r="C377" s="674"/>
      <c r="D377" s="674"/>
      <c r="E377" s="674"/>
      <c r="F377" s="674"/>
      <c r="G377" s="674"/>
      <c r="H377" s="674"/>
      <c r="I377" s="674"/>
      <c r="J377" s="5"/>
    </row>
    <row r="378" spans="1:10" x14ac:dyDescent="0.2">
      <c r="A378" s="3"/>
      <c r="B378" s="674"/>
      <c r="C378" s="674"/>
      <c r="D378" s="674"/>
      <c r="E378" s="674"/>
      <c r="F378" s="674"/>
      <c r="G378" s="674"/>
      <c r="H378" s="674"/>
      <c r="I378" s="674"/>
      <c r="J378" s="5"/>
    </row>
    <row r="379" spans="1:10" x14ac:dyDescent="0.2">
      <c r="A379" s="3"/>
      <c r="B379" s="674"/>
      <c r="C379" s="674"/>
      <c r="D379" s="674"/>
      <c r="E379" s="674"/>
      <c r="F379" s="674"/>
      <c r="G379" s="674"/>
      <c r="H379" s="674"/>
      <c r="I379" s="674"/>
      <c r="J379" s="5"/>
    </row>
    <row r="380" spans="1:10" x14ac:dyDescent="0.2">
      <c r="A380" s="3"/>
      <c r="B380" s="674"/>
      <c r="C380" s="674"/>
      <c r="D380" s="674"/>
      <c r="E380" s="674"/>
      <c r="F380" s="674"/>
      <c r="G380" s="674"/>
      <c r="H380" s="674"/>
      <c r="I380" s="674"/>
      <c r="J380" s="5"/>
    </row>
    <row r="381" spans="1:10" x14ac:dyDescent="0.2">
      <c r="A381" s="3"/>
      <c r="B381" s="674"/>
      <c r="C381" s="674"/>
      <c r="D381" s="674"/>
      <c r="E381" s="674"/>
      <c r="F381" s="674"/>
      <c r="G381" s="674"/>
      <c r="H381" s="674"/>
      <c r="I381" s="674"/>
      <c r="J381" s="5"/>
    </row>
    <row r="382" spans="1:10" x14ac:dyDescent="0.2">
      <c r="A382" s="3"/>
      <c r="B382" s="674"/>
      <c r="C382" s="674"/>
      <c r="D382" s="674"/>
      <c r="E382" s="674"/>
      <c r="F382" s="674"/>
      <c r="G382" s="674"/>
      <c r="H382" s="674"/>
      <c r="I382" s="674"/>
      <c r="J382" s="5"/>
    </row>
    <row r="383" spans="1:10" x14ac:dyDescent="0.2">
      <c r="A383" s="3"/>
      <c r="B383" s="674"/>
      <c r="C383" s="674"/>
      <c r="D383" s="674"/>
      <c r="E383" s="674"/>
      <c r="F383" s="674"/>
      <c r="G383" s="674"/>
      <c r="H383" s="674"/>
      <c r="I383" s="674"/>
      <c r="J383" s="5"/>
    </row>
    <row r="384" spans="1:10" x14ac:dyDescent="0.2">
      <c r="A384" s="3"/>
      <c r="B384" s="674"/>
      <c r="C384" s="674"/>
      <c r="D384" s="674"/>
      <c r="E384" s="674"/>
      <c r="F384" s="674"/>
      <c r="G384" s="674"/>
      <c r="H384" s="674"/>
      <c r="I384" s="674"/>
      <c r="J384" s="5"/>
    </row>
    <row r="385" spans="1:10" x14ac:dyDescent="0.2">
      <c r="A385" s="3"/>
      <c r="B385" s="674"/>
      <c r="C385" s="674"/>
      <c r="D385" s="674"/>
      <c r="E385" s="674"/>
      <c r="F385" s="674"/>
      <c r="G385" s="674"/>
      <c r="H385" s="674"/>
      <c r="I385" s="674"/>
      <c r="J385" s="5"/>
    </row>
    <row r="386" spans="1:10" x14ac:dyDescent="0.2">
      <c r="A386" s="3"/>
      <c r="B386" s="674"/>
      <c r="C386" s="674"/>
      <c r="D386" s="674"/>
      <c r="E386" s="674"/>
      <c r="F386" s="674"/>
      <c r="G386" s="674"/>
      <c r="H386" s="674"/>
      <c r="I386" s="674"/>
      <c r="J386" s="5"/>
    </row>
    <row r="387" spans="1:10" x14ac:dyDescent="0.2">
      <c r="A387" s="3"/>
      <c r="B387" s="674"/>
      <c r="C387" s="674"/>
      <c r="D387" s="674"/>
      <c r="E387" s="674"/>
      <c r="F387" s="674"/>
      <c r="G387" s="674"/>
      <c r="H387" s="674"/>
      <c r="I387" s="674"/>
      <c r="J387" s="5"/>
    </row>
    <row r="388" spans="1:10" x14ac:dyDescent="0.2">
      <c r="A388" s="3"/>
      <c r="B388" s="674"/>
      <c r="C388" s="674"/>
      <c r="D388" s="674"/>
      <c r="E388" s="674"/>
      <c r="F388" s="674"/>
      <c r="G388" s="674"/>
      <c r="H388" s="674"/>
      <c r="I388" s="674"/>
      <c r="J388" s="5"/>
    </row>
    <row r="389" spans="1:10" x14ac:dyDescent="0.2">
      <c r="A389" s="3"/>
      <c r="B389" s="674"/>
      <c r="C389" s="674"/>
      <c r="D389" s="674"/>
      <c r="E389" s="674"/>
      <c r="F389" s="674"/>
      <c r="G389" s="674"/>
      <c r="H389" s="674"/>
      <c r="I389" s="674"/>
      <c r="J389" s="5"/>
    </row>
    <row r="390" spans="1:10" x14ac:dyDescent="0.2">
      <c r="A390" s="3"/>
      <c r="B390" s="674"/>
      <c r="C390" s="674"/>
      <c r="D390" s="674"/>
      <c r="E390" s="674"/>
      <c r="F390" s="674"/>
      <c r="G390" s="674"/>
      <c r="H390" s="674"/>
      <c r="I390" s="674"/>
      <c r="J390" s="5"/>
    </row>
    <row r="391" spans="1:10" x14ac:dyDescent="0.2">
      <c r="A391" s="3"/>
      <c r="B391" s="674"/>
      <c r="C391" s="674"/>
      <c r="D391" s="674"/>
      <c r="E391" s="674"/>
      <c r="F391" s="674"/>
      <c r="G391" s="674"/>
      <c r="H391" s="674"/>
      <c r="I391" s="674"/>
      <c r="J391" s="5"/>
    </row>
    <row r="392" spans="1:10" x14ac:dyDescent="0.2">
      <c r="A392" s="3"/>
      <c r="B392" s="674"/>
      <c r="C392" s="674"/>
      <c r="D392" s="674"/>
      <c r="E392" s="674"/>
      <c r="F392" s="674"/>
      <c r="G392" s="674"/>
      <c r="H392" s="674"/>
      <c r="I392" s="674"/>
      <c r="J392" s="5"/>
    </row>
    <row r="393" spans="1:10" x14ac:dyDescent="0.2">
      <c r="A393" s="3"/>
      <c r="B393" s="674"/>
      <c r="C393" s="674"/>
      <c r="D393" s="674"/>
      <c r="E393" s="674"/>
      <c r="F393" s="674"/>
      <c r="G393" s="674"/>
      <c r="H393" s="674"/>
      <c r="I393" s="674"/>
      <c r="J393" s="5"/>
    </row>
    <row r="394" spans="1:10" x14ac:dyDescent="0.2">
      <c r="A394" s="3"/>
      <c r="B394" s="674"/>
      <c r="C394" s="674"/>
      <c r="D394" s="674"/>
      <c r="E394" s="674"/>
      <c r="F394" s="674"/>
      <c r="G394" s="674"/>
      <c r="H394" s="674"/>
      <c r="I394" s="674"/>
      <c r="J394" s="5"/>
    </row>
    <row r="395" spans="1:10" x14ac:dyDescent="0.2">
      <c r="A395" s="3"/>
      <c r="B395" s="674"/>
      <c r="C395" s="674"/>
      <c r="D395" s="674"/>
      <c r="E395" s="674"/>
      <c r="F395" s="674"/>
      <c r="G395" s="674"/>
      <c r="H395" s="674"/>
      <c r="I395" s="674"/>
      <c r="J395" s="5"/>
    </row>
    <row r="396" spans="1:10" x14ac:dyDescent="0.2">
      <c r="A396" s="3"/>
      <c r="B396" s="674"/>
      <c r="C396" s="674"/>
      <c r="D396" s="674"/>
      <c r="E396" s="674"/>
      <c r="F396" s="674"/>
      <c r="G396" s="674"/>
      <c r="H396" s="674"/>
      <c r="I396" s="674"/>
      <c r="J396" s="5"/>
    </row>
    <row r="397" spans="1:10" x14ac:dyDescent="0.2">
      <c r="A397" s="3"/>
      <c r="B397" s="674"/>
      <c r="C397" s="674"/>
      <c r="D397" s="674"/>
      <c r="E397" s="674"/>
      <c r="F397" s="674"/>
      <c r="G397" s="674"/>
      <c r="H397" s="674"/>
      <c r="I397" s="674"/>
      <c r="J397" s="5"/>
    </row>
    <row r="398" spans="1:10" x14ac:dyDescent="0.2">
      <c r="A398" s="3"/>
      <c r="B398" s="674"/>
      <c r="C398" s="674"/>
      <c r="D398" s="674"/>
      <c r="E398" s="674"/>
      <c r="F398" s="674"/>
      <c r="G398" s="674"/>
      <c r="H398" s="674"/>
      <c r="I398" s="674"/>
      <c r="J398" s="5"/>
    </row>
    <row r="399" spans="1:10" x14ac:dyDescent="0.2">
      <c r="A399" s="3"/>
      <c r="B399" s="674"/>
      <c r="C399" s="674"/>
      <c r="D399" s="674"/>
      <c r="E399" s="674"/>
      <c r="F399" s="674"/>
      <c r="G399" s="674"/>
      <c r="H399" s="674"/>
      <c r="I399" s="674"/>
      <c r="J399" s="5"/>
    </row>
    <row r="400" spans="1:10" x14ac:dyDescent="0.2">
      <c r="A400" s="3"/>
      <c r="B400" s="674"/>
      <c r="C400" s="674"/>
      <c r="D400" s="674"/>
      <c r="E400" s="674"/>
      <c r="F400" s="674"/>
      <c r="G400" s="674"/>
      <c r="H400" s="674"/>
      <c r="I400" s="674"/>
      <c r="J400" s="5"/>
    </row>
    <row r="401" spans="1:10" x14ac:dyDescent="0.2">
      <c r="A401" s="3"/>
      <c r="B401" s="674"/>
      <c r="C401" s="674"/>
      <c r="D401" s="674"/>
      <c r="E401" s="674"/>
      <c r="F401" s="674"/>
      <c r="G401" s="674"/>
      <c r="H401" s="674"/>
      <c r="I401" s="674"/>
      <c r="J401" s="5"/>
    </row>
    <row r="402" spans="1:10" x14ac:dyDescent="0.2">
      <c r="A402" s="3"/>
      <c r="B402" s="674"/>
      <c r="C402" s="674"/>
      <c r="D402" s="674"/>
      <c r="E402" s="674"/>
      <c r="F402" s="674"/>
      <c r="G402" s="674"/>
      <c r="H402" s="674"/>
      <c r="I402" s="674"/>
      <c r="J402" s="5"/>
    </row>
    <row r="403" spans="1:10" x14ac:dyDescent="0.2">
      <c r="A403" s="3"/>
      <c r="B403" s="674"/>
      <c r="C403" s="674"/>
      <c r="D403" s="674"/>
      <c r="E403" s="674"/>
      <c r="F403" s="674"/>
      <c r="G403" s="674"/>
      <c r="H403" s="674"/>
      <c r="I403" s="674"/>
      <c r="J403" s="5"/>
    </row>
    <row r="404" spans="1:10" x14ac:dyDescent="0.2">
      <c r="A404" s="3"/>
      <c r="B404" s="674"/>
      <c r="C404" s="674"/>
      <c r="D404" s="674"/>
      <c r="E404" s="674"/>
      <c r="F404" s="674"/>
      <c r="G404" s="674"/>
      <c r="H404" s="674"/>
      <c r="I404" s="674"/>
      <c r="J404" s="5"/>
    </row>
    <row r="405" spans="1:10" x14ac:dyDescent="0.2">
      <c r="A405" s="3"/>
      <c r="B405" s="674"/>
      <c r="C405" s="674"/>
      <c r="D405" s="674"/>
      <c r="E405" s="674"/>
      <c r="F405" s="674"/>
      <c r="G405" s="674"/>
      <c r="H405" s="674"/>
      <c r="I405" s="674"/>
      <c r="J405" s="5"/>
    </row>
    <row r="406" spans="1:10" x14ac:dyDescent="0.2">
      <c r="A406" s="3"/>
      <c r="B406" s="674"/>
      <c r="C406" s="674"/>
      <c r="D406" s="674"/>
      <c r="E406" s="674"/>
      <c r="F406" s="674"/>
      <c r="G406" s="674"/>
      <c r="H406" s="674"/>
      <c r="I406" s="674"/>
      <c r="J406" s="5"/>
    </row>
    <row r="407" spans="1:10" x14ac:dyDescent="0.2">
      <c r="A407" s="3"/>
      <c r="B407" s="674"/>
      <c r="C407" s="674"/>
      <c r="D407" s="674"/>
      <c r="E407" s="674"/>
      <c r="F407" s="674"/>
      <c r="G407" s="674"/>
      <c r="H407" s="674"/>
      <c r="I407" s="674"/>
      <c r="J407" s="5"/>
    </row>
    <row r="408" spans="1:10" x14ac:dyDescent="0.2">
      <c r="A408" s="3"/>
      <c r="B408" s="674"/>
      <c r="C408" s="674"/>
      <c r="D408" s="674"/>
      <c r="E408" s="674"/>
      <c r="F408" s="674"/>
      <c r="G408" s="674"/>
      <c r="H408" s="674"/>
      <c r="I408" s="674"/>
      <c r="J408" s="5"/>
    </row>
    <row r="409" spans="1:10" x14ac:dyDescent="0.2">
      <c r="A409" s="3"/>
      <c r="B409" s="674"/>
      <c r="C409" s="674"/>
      <c r="D409" s="674"/>
      <c r="E409" s="674"/>
      <c r="F409" s="674"/>
      <c r="G409" s="674"/>
      <c r="H409" s="674"/>
      <c r="I409" s="674"/>
      <c r="J409" s="5"/>
    </row>
    <row r="410" spans="1:10" x14ac:dyDescent="0.2">
      <c r="A410" s="3"/>
      <c r="B410" s="674"/>
      <c r="C410" s="674"/>
      <c r="D410" s="674"/>
      <c r="E410" s="674"/>
      <c r="F410" s="674"/>
      <c r="G410" s="674"/>
      <c r="H410" s="674"/>
      <c r="I410" s="674"/>
      <c r="J410" s="5"/>
    </row>
    <row r="411" spans="1:10" x14ac:dyDescent="0.2">
      <c r="A411" s="3"/>
      <c r="B411" s="674"/>
      <c r="C411" s="674"/>
      <c r="D411" s="674"/>
      <c r="E411" s="674"/>
      <c r="F411" s="674"/>
      <c r="G411" s="674"/>
      <c r="H411" s="674"/>
      <c r="I411" s="674"/>
      <c r="J411" s="5"/>
    </row>
    <row r="412" spans="1:10" x14ac:dyDescent="0.2">
      <c r="A412" s="3"/>
      <c r="B412" s="674"/>
      <c r="C412" s="674"/>
      <c r="D412" s="674"/>
      <c r="E412" s="674"/>
      <c r="F412" s="674"/>
      <c r="G412" s="674"/>
      <c r="H412" s="674"/>
      <c r="I412" s="674"/>
      <c r="J412" s="5"/>
    </row>
    <row r="413" spans="1:10" x14ac:dyDescent="0.2">
      <c r="A413" s="3"/>
      <c r="B413" s="674"/>
      <c r="C413" s="674"/>
      <c r="D413" s="674"/>
      <c r="E413" s="674"/>
      <c r="F413" s="674"/>
      <c r="G413" s="674"/>
      <c r="H413" s="674"/>
      <c r="I413" s="674"/>
      <c r="J413" s="5"/>
    </row>
    <row r="414" spans="1:10" x14ac:dyDescent="0.2">
      <c r="A414" s="3"/>
      <c r="B414" s="674"/>
      <c r="C414" s="674"/>
      <c r="D414" s="674"/>
      <c r="E414" s="674"/>
      <c r="F414" s="674"/>
      <c r="G414" s="674"/>
      <c r="H414" s="674"/>
      <c r="I414" s="674"/>
      <c r="J414" s="5"/>
    </row>
    <row r="415" spans="1:10" x14ac:dyDescent="0.2">
      <c r="A415" s="3"/>
      <c r="B415" s="674"/>
      <c r="C415" s="674"/>
      <c r="D415" s="674"/>
      <c r="E415" s="674"/>
      <c r="F415" s="674"/>
      <c r="G415" s="674"/>
      <c r="H415" s="674"/>
      <c r="I415" s="674"/>
      <c r="J415" s="5"/>
    </row>
    <row r="416" spans="1:10" x14ac:dyDescent="0.2">
      <c r="A416" s="3"/>
      <c r="B416" s="674"/>
      <c r="C416" s="674"/>
      <c r="D416" s="674"/>
      <c r="E416" s="674"/>
      <c r="F416" s="674"/>
      <c r="G416" s="674"/>
      <c r="H416" s="674"/>
      <c r="I416" s="674"/>
      <c r="J416" s="5"/>
    </row>
    <row r="417" spans="1:10" x14ac:dyDescent="0.2">
      <c r="A417" s="3"/>
      <c r="B417" s="674"/>
      <c r="C417" s="674"/>
      <c r="D417" s="674"/>
      <c r="E417" s="674"/>
      <c r="F417" s="674"/>
      <c r="G417" s="674"/>
      <c r="H417" s="674"/>
      <c r="I417" s="674"/>
      <c r="J417" s="5"/>
    </row>
    <row r="418" spans="1:10" x14ac:dyDescent="0.2">
      <c r="A418" s="3"/>
      <c r="B418" s="674"/>
      <c r="C418" s="674"/>
      <c r="D418" s="674"/>
      <c r="E418" s="674"/>
      <c r="F418" s="674"/>
      <c r="G418" s="674"/>
      <c r="H418" s="674"/>
      <c r="I418" s="674"/>
      <c r="J418" s="5"/>
    </row>
    <row r="419" spans="1:10" x14ac:dyDescent="0.2">
      <c r="A419" s="3"/>
      <c r="B419" s="674"/>
      <c r="C419" s="674"/>
      <c r="D419" s="674"/>
      <c r="E419" s="674"/>
      <c r="F419" s="674"/>
      <c r="G419" s="674"/>
      <c r="H419" s="674"/>
      <c r="I419" s="674"/>
      <c r="J419" s="5"/>
    </row>
    <row r="420" spans="1:10" x14ac:dyDescent="0.2">
      <c r="A420" s="3"/>
      <c r="B420" s="674"/>
      <c r="C420" s="674"/>
      <c r="D420" s="674"/>
      <c r="E420" s="674"/>
      <c r="F420" s="674"/>
      <c r="G420" s="674"/>
      <c r="H420" s="674"/>
      <c r="I420" s="674"/>
      <c r="J420" s="5"/>
    </row>
    <row r="421" spans="1:10" x14ac:dyDescent="0.2">
      <c r="A421" s="3"/>
      <c r="B421" s="674"/>
      <c r="C421" s="674"/>
      <c r="D421" s="674"/>
      <c r="E421" s="674"/>
      <c r="F421" s="674"/>
      <c r="G421" s="674"/>
      <c r="H421" s="674"/>
      <c r="I421" s="674"/>
      <c r="J421" s="5"/>
    </row>
    <row r="422" spans="1:10" x14ac:dyDescent="0.2">
      <c r="A422" s="3"/>
      <c r="B422" s="674"/>
      <c r="C422" s="674"/>
      <c r="D422" s="674"/>
      <c r="E422" s="674"/>
      <c r="F422" s="674"/>
      <c r="G422" s="674"/>
      <c r="H422" s="674"/>
      <c r="I422" s="674"/>
      <c r="J422" s="5"/>
    </row>
    <row r="423" spans="1:10" x14ac:dyDescent="0.2">
      <c r="A423" s="3"/>
      <c r="B423" s="674"/>
      <c r="C423" s="674"/>
      <c r="D423" s="674"/>
      <c r="E423" s="674"/>
      <c r="F423" s="674"/>
      <c r="G423" s="674"/>
      <c r="H423" s="674"/>
      <c r="I423" s="674"/>
      <c r="J423" s="5"/>
    </row>
    <row r="424" spans="1:10" x14ac:dyDescent="0.2">
      <c r="A424" s="3"/>
      <c r="B424" s="674"/>
      <c r="C424" s="674"/>
      <c r="D424" s="674"/>
      <c r="E424" s="674"/>
      <c r="F424" s="674"/>
      <c r="G424" s="674"/>
      <c r="H424" s="674"/>
      <c r="I424" s="674"/>
      <c r="J424" s="5"/>
    </row>
    <row r="425" spans="1:10" x14ac:dyDescent="0.2">
      <c r="A425" s="3"/>
      <c r="B425" s="674"/>
      <c r="C425" s="674"/>
      <c r="D425" s="674"/>
      <c r="E425" s="674"/>
      <c r="F425" s="674"/>
      <c r="G425" s="674"/>
      <c r="H425" s="674"/>
      <c r="I425" s="674"/>
      <c r="J425" s="5"/>
    </row>
    <row r="426" spans="1:10" x14ac:dyDescent="0.2">
      <c r="A426" s="3"/>
      <c r="B426" s="674"/>
      <c r="C426" s="674"/>
      <c r="D426" s="674"/>
      <c r="E426" s="674"/>
      <c r="F426" s="674"/>
      <c r="G426" s="674"/>
      <c r="H426" s="674"/>
      <c r="I426" s="674"/>
      <c r="J426" s="5"/>
    </row>
    <row r="427" spans="1:10" x14ac:dyDescent="0.2">
      <c r="A427" s="3"/>
      <c r="B427" s="674"/>
      <c r="C427" s="674"/>
      <c r="D427" s="674"/>
      <c r="E427" s="674"/>
      <c r="F427" s="674"/>
      <c r="G427" s="674"/>
      <c r="H427" s="674"/>
      <c r="I427" s="674"/>
      <c r="J427" s="5"/>
    </row>
    <row r="428" spans="1:10" x14ac:dyDescent="0.2">
      <c r="A428" s="3"/>
      <c r="B428" s="674"/>
      <c r="C428" s="674"/>
      <c r="D428" s="674"/>
      <c r="E428" s="674"/>
      <c r="F428" s="674"/>
      <c r="G428" s="674"/>
      <c r="H428" s="674"/>
      <c r="I428" s="674"/>
      <c r="J428" s="5"/>
    </row>
    <row r="429" spans="1:10" x14ac:dyDescent="0.2">
      <c r="A429" s="3"/>
      <c r="B429" s="674"/>
      <c r="C429" s="674"/>
      <c r="D429" s="674"/>
      <c r="E429" s="674"/>
      <c r="F429" s="674"/>
      <c r="G429" s="674"/>
      <c r="H429" s="674"/>
      <c r="I429" s="674"/>
      <c r="J429" s="5"/>
    </row>
    <row r="430" spans="1:10" x14ac:dyDescent="0.2">
      <c r="A430" s="3"/>
      <c r="B430" s="674"/>
      <c r="C430" s="674"/>
      <c r="D430" s="674"/>
      <c r="E430" s="674"/>
      <c r="F430" s="674"/>
      <c r="G430" s="674"/>
      <c r="H430" s="674"/>
      <c r="I430" s="674"/>
      <c r="J430" s="5"/>
    </row>
    <row r="431" spans="1:10" x14ac:dyDescent="0.2">
      <c r="A431" s="3"/>
      <c r="B431" s="674"/>
      <c r="C431" s="674"/>
      <c r="D431" s="674"/>
      <c r="E431" s="674"/>
      <c r="F431" s="674"/>
      <c r="G431" s="674"/>
      <c r="H431" s="674"/>
      <c r="I431" s="674"/>
      <c r="J431" s="5"/>
    </row>
    <row r="432" spans="1:10" x14ac:dyDescent="0.2">
      <c r="A432" s="3"/>
      <c r="B432" s="674"/>
      <c r="C432" s="674"/>
      <c r="D432" s="674"/>
      <c r="E432" s="674"/>
      <c r="F432" s="674"/>
      <c r="G432" s="674"/>
      <c r="H432" s="674"/>
      <c r="I432" s="674"/>
      <c r="J432" s="5"/>
    </row>
    <row r="433" spans="1:10" x14ac:dyDescent="0.2">
      <c r="A433" s="3"/>
      <c r="B433" s="674"/>
      <c r="C433" s="674"/>
      <c r="D433" s="674"/>
      <c r="E433" s="674"/>
      <c r="F433" s="674"/>
      <c r="G433" s="674"/>
      <c r="H433" s="674"/>
      <c r="I433" s="674"/>
      <c r="J433" s="5"/>
    </row>
    <row r="434" spans="1:10" x14ac:dyDescent="0.2">
      <c r="A434" s="3"/>
      <c r="B434" s="674"/>
      <c r="C434" s="674"/>
      <c r="D434" s="674"/>
      <c r="E434" s="674"/>
      <c r="F434" s="674"/>
      <c r="G434" s="674"/>
      <c r="H434" s="674"/>
      <c r="I434" s="674"/>
      <c r="J434" s="5"/>
    </row>
    <row r="435" spans="1:10" x14ac:dyDescent="0.2">
      <c r="A435" s="3"/>
      <c r="B435" s="674"/>
      <c r="C435" s="674"/>
      <c r="D435" s="674"/>
      <c r="E435" s="674"/>
      <c r="F435" s="674"/>
      <c r="G435" s="674"/>
      <c r="H435" s="674"/>
      <c r="I435" s="674"/>
      <c r="J435" s="5"/>
    </row>
    <row r="436" spans="1:10" x14ac:dyDescent="0.2">
      <c r="A436" s="3"/>
      <c r="B436" s="674"/>
      <c r="C436" s="674"/>
      <c r="D436" s="674"/>
      <c r="E436" s="674"/>
      <c r="F436" s="674"/>
      <c r="G436" s="674"/>
      <c r="H436" s="674"/>
      <c r="I436" s="674"/>
      <c r="J436" s="5"/>
    </row>
    <row r="437" spans="1:10" x14ac:dyDescent="0.2">
      <c r="A437" s="3"/>
      <c r="B437" s="674"/>
      <c r="C437" s="674"/>
      <c r="D437" s="674"/>
      <c r="E437" s="674"/>
      <c r="F437" s="674"/>
      <c r="G437" s="674"/>
      <c r="H437" s="674"/>
      <c r="I437" s="674"/>
      <c r="J437" s="5"/>
    </row>
    <row r="438" spans="1:10" x14ac:dyDescent="0.2">
      <c r="A438" s="3"/>
      <c r="B438" s="674"/>
      <c r="C438" s="674"/>
      <c r="D438" s="674"/>
      <c r="E438" s="674"/>
      <c r="F438" s="674"/>
      <c r="G438" s="674"/>
      <c r="H438" s="674"/>
      <c r="I438" s="674"/>
      <c r="J438" s="5"/>
    </row>
    <row r="439" spans="1:10" x14ac:dyDescent="0.2">
      <c r="A439" s="3"/>
      <c r="B439" s="674"/>
      <c r="C439" s="674"/>
      <c r="D439" s="674"/>
      <c r="E439" s="674"/>
      <c r="F439" s="674"/>
      <c r="G439" s="674"/>
      <c r="H439" s="674"/>
      <c r="I439" s="674"/>
      <c r="J439" s="5"/>
    </row>
    <row r="440" spans="1:10" x14ac:dyDescent="0.2">
      <c r="A440" s="3"/>
      <c r="B440" s="674"/>
      <c r="C440" s="674"/>
      <c r="D440" s="674"/>
      <c r="E440" s="674"/>
      <c r="F440" s="674"/>
      <c r="G440" s="674"/>
      <c r="H440" s="674"/>
      <c r="I440" s="674"/>
      <c r="J440" s="5"/>
    </row>
    <row r="441" spans="1:10" x14ac:dyDescent="0.2">
      <c r="A441" s="3"/>
      <c r="B441" s="674"/>
      <c r="C441" s="674"/>
      <c r="D441" s="674"/>
      <c r="E441" s="674"/>
      <c r="F441" s="674"/>
      <c r="G441" s="674"/>
      <c r="H441" s="674"/>
      <c r="I441" s="674"/>
      <c r="J441" s="5"/>
    </row>
    <row r="442" spans="1:10" x14ac:dyDescent="0.2">
      <c r="A442" s="3"/>
      <c r="B442" s="674"/>
      <c r="C442" s="674"/>
      <c r="D442" s="674"/>
      <c r="E442" s="674"/>
      <c r="F442" s="674"/>
      <c r="G442" s="674"/>
      <c r="H442" s="674"/>
      <c r="I442" s="674"/>
      <c r="J442" s="5"/>
    </row>
    <row r="443" spans="1:10" x14ac:dyDescent="0.2">
      <c r="A443" s="3"/>
      <c r="B443" s="674"/>
      <c r="C443" s="674"/>
      <c r="D443" s="674"/>
      <c r="E443" s="674"/>
      <c r="F443" s="674"/>
      <c r="G443" s="674"/>
      <c r="H443" s="674"/>
      <c r="I443" s="674"/>
      <c r="J443" s="5"/>
    </row>
    <row r="444" spans="1:10" x14ac:dyDescent="0.2">
      <c r="A444" s="3"/>
      <c r="B444" s="674"/>
      <c r="C444" s="674"/>
      <c r="D444" s="674"/>
      <c r="E444" s="674"/>
      <c r="F444" s="674"/>
      <c r="G444" s="674"/>
      <c r="H444" s="674"/>
      <c r="I444" s="674"/>
      <c r="J444" s="5"/>
    </row>
    <row r="445" spans="1:10" x14ac:dyDescent="0.2">
      <c r="A445" s="3"/>
      <c r="B445" s="674"/>
      <c r="C445" s="674"/>
      <c r="D445" s="674"/>
      <c r="E445" s="674"/>
      <c r="F445" s="674"/>
      <c r="G445" s="674"/>
      <c r="H445" s="674"/>
      <c r="I445" s="674"/>
      <c r="J445" s="5"/>
    </row>
    <row r="446" spans="1:10" x14ac:dyDescent="0.2">
      <c r="A446" s="3"/>
      <c r="B446" s="674"/>
      <c r="C446" s="674"/>
      <c r="D446" s="674"/>
      <c r="E446" s="674"/>
      <c r="F446" s="674"/>
      <c r="G446" s="674"/>
      <c r="H446" s="674"/>
      <c r="I446" s="674"/>
      <c r="J446" s="5"/>
    </row>
    <row r="447" spans="1:10" x14ac:dyDescent="0.2">
      <c r="A447" s="3"/>
      <c r="B447" s="674"/>
      <c r="C447" s="674"/>
      <c r="D447" s="674"/>
      <c r="E447" s="674"/>
      <c r="F447" s="674"/>
      <c r="G447" s="674"/>
      <c r="H447" s="674"/>
      <c r="I447" s="674"/>
      <c r="J447" s="5"/>
    </row>
    <row r="448" spans="1:10" x14ac:dyDescent="0.2">
      <c r="A448" s="3"/>
      <c r="B448" s="674"/>
      <c r="C448" s="674"/>
      <c r="D448" s="674"/>
      <c r="E448" s="674"/>
      <c r="F448" s="674"/>
      <c r="G448" s="674"/>
      <c r="H448" s="674"/>
      <c r="I448" s="674"/>
      <c r="J448" s="5"/>
    </row>
    <row r="449" spans="1:10" x14ac:dyDescent="0.2">
      <c r="A449" s="3"/>
      <c r="B449" s="674"/>
      <c r="C449" s="674"/>
      <c r="D449" s="674"/>
      <c r="E449" s="674"/>
      <c r="F449" s="674"/>
      <c r="G449" s="674"/>
      <c r="H449" s="674"/>
      <c r="I449" s="674"/>
      <c r="J449" s="5"/>
    </row>
    <row r="450" spans="1:10" x14ac:dyDescent="0.2">
      <c r="A450" s="3"/>
      <c r="B450" s="674"/>
      <c r="C450" s="674"/>
      <c r="D450" s="674"/>
      <c r="E450" s="674"/>
      <c r="F450" s="674"/>
      <c r="G450" s="674"/>
      <c r="H450" s="674"/>
      <c r="I450" s="674"/>
      <c r="J450" s="5"/>
    </row>
    <row r="451" spans="1:10" x14ac:dyDescent="0.2">
      <c r="A451" s="3"/>
      <c r="B451" s="674"/>
      <c r="C451" s="674"/>
      <c r="D451" s="674"/>
      <c r="E451" s="674"/>
      <c r="F451" s="674"/>
      <c r="G451" s="674"/>
      <c r="H451" s="674"/>
      <c r="I451" s="674"/>
      <c r="J451" s="5"/>
    </row>
    <row r="452" spans="1:10" x14ac:dyDescent="0.2">
      <c r="A452" s="3"/>
      <c r="B452" s="674"/>
      <c r="C452" s="674"/>
      <c r="D452" s="674"/>
      <c r="E452" s="674"/>
      <c r="F452" s="674"/>
      <c r="G452" s="674"/>
      <c r="H452" s="674"/>
      <c r="I452" s="674"/>
      <c r="J452" s="5"/>
    </row>
    <row r="453" spans="1:10" x14ac:dyDescent="0.2">
      <c r="A453" s="3"/>
      <c r="B453" s="674"/>
      <c r="C453" s="674"/>
      <c r="D453" s="674"/>
      <c r="E453" s="674"/>
      <c r="F453" s="674"/>
      <c r="G453" s="674"/>
      <c r="H453" s="674"/>
      <c r="I453" s="674"/>
      <c r="J453" s="5"/>
    </row>
    <row r="454" spans="1:10" x14ac:dyDescent="0.2">
      <c r="A454" s="3"/>
      <c r="B454" s="674"/>
      <c r="C454" s="674"/>
      <c r="D454" s="674"/>
      <c r="E454" s="674"/>
      <c r="F454" s="674"/>
      <c r="G454" s="674"/>
      <c r="H454" s="674"/>
      <c r="I454" s="674"/>
      <c r="J454" s="5"/>
    </row>
    <row r="455" spans="1:10" x14ac:dyDescent="0.2">
      <c r="A455" s="3"/>
      <c r="B455" s="674"/>
      <c r="C455" s="674"/>
      <c r="D455" s="674"/>
      <c r="E455" s="674"/>
      <c r="F455" s="674"/>
      <c r="G455" s="674"/>
      <c r="H455" s="674"/>
      <c r="I455" s="674"/>
      <c r="J455" s="5"/>
    </row>
    <row r="456" spans="1:10" x14ac:dyDescent="0.2">
      <c r="A456" s="3"/>
      <c r="B456" s="674"/>
      <c r="C456" s="674"/>
      <c r="D456" s="674"/>
      <c r="E456" s="674"/>
      <c r="F456" s="674"/>
      <c r="G456" s="674"/>
      <c r="H456" s="674"/>
      <c r="I456" s="674"/>
      <c r="J456" s="5"/>
    </row>
    <row r="457" spans="1:10" x14ac:dyDescent="0.2">
      <c r="A457" s="3"/>
      <c r="B457" s="674"/>
      <c r="C457" s="674"/>
      <c r="D457" s="674"/>
      <c r="E457" s="674"/>
      <c r="F457" s="674"/>
      <c r="G457" s="674"/>
      <c r="H457" s="674"/>
      <c r="I457" s="674"/>
      <c r="J457" s="5"/>
    </row>
    <row r="458" spans="1:10" x14ac:dyDescent="0.2">
      <c r="A458" s="3"/>
      <c r="B458" s="674"/>
      <c r="C458" s="674"/>
      <c r="D458" s="674"/>
      <c r="E458" s="674"/>
      <c r="F458" s="674"/>
      <c r="G458" s="674"/>
      <c r="H458" s="674"/>
      <c r="I458" s="674"/>
      <c r="J458" s="5"/>
    </row>
    <row r="459" spans="1:10" x14ac:dyDescent="0.2">
      <c r="A459" s="3"/>
      <c r="B459" s="674"/>
      <c r="C459" s="674"/>
      <c r="D459" s="674"/>
      <c r="E459" s="674"/>
      <c r="F459" s="674"/>
      <c r="G459" s="674"/>
      <c r="H459" s="674"/>
      <c r="I459" s="674"/>
      <c r="J459" s="5"/>
    </row>
    <row r="460" spans="1:10" x14ac:dyDescent="0.2">
      <c r="A460" s="3"/>
      <c r="B460" s="674"/>
      <c r="C460" s="674"/>
      <c r="D460" s="674"/>
      <c r="E460" s="674"/>
      <c r="F460" s="674"/>
      <c r="G460" s="674"/>
      <c r="H460" s="674"/>
      <c r="I460" s="674"/>
      <c r="J460" s="5"/>
    </row>
    <row r="461" spans="1:10" x14ac:dyDescent="0.2">
      <c r="A461" s="3"/>
      <c r="B461" s="674"/>
      <c r="C461" s="674"/>
      <c r="D461" s="674"/>
      <c r="E461" s="674"/>
      <c r="F461" s="674"/>
      <c r="G461" s="674"/>
      <c r="H461" s="674"/>
      <c r="I461" s="674"/>
      <c r="J461" s="5"/>
    </row>
    <row r="462" spans="1:10" x14ac:dyDescent="0.2">
      <c r="A462" s="3"/>
      <c r="B462" s="674"/>
      <c r="C462" s="674"/>
      <c r="D462" s="674"/>
      <c r="E462" s="674"/>
      <c r="F462" s="674"/>
      <c r="G462" s="674"/>
      <c r="H462" s="674"/>
      <c r="I462" s="674"/>
      <c r="J462" s="5"/>
    </row>
    <row r="463" spans="1:10" x14ac:dyDescent="0.2">
      <c r="A463" s="3"/>
      <c r="B463" s="674"/>
      <c r="C463" s="674"/>
      <c r="D463" s="674"/>
      <c r="E463" s="674"/>
      <c r="F463" s="674"/>
      <c r="G463" s="674"/>
      <c r="H463" s="674"/>
      <c r="I463" s="674"/>
      <c r="J463" s="5"/>
    </row>
    <row r="464" spans="1:10" x14ac:dyDescent="0.2">
      <c r="A464" s="3"/>
      <c r="B464" s="674"/>
      <c r="C464" s="674"/>
      <c r="D464" s="674"/>
      <c r="E464" s="674"/>
      <c r="F464" s="674"/>
      <c r="G464" s="674"/>
      <c r="H464" s="674"/>
      <c r="I464" s="674"/>
      <c r="J464" s="5"/>
    </row>
    <row r="465" spans="1:10" x14ac:dyDescent="0.2">
      <c r="A465" s="3"/>
      <c r="B465" s="674"/>
      <c r="C465" s="674"/>
      <c r="D465" s="674"/>
      <c r="E465" s="674"/>
      <c r="F465" s="674"/>
      <c r="G465" s="674"/>
      <c r="H465" s="674"/>
      <c r="I465" s="674"/>
      <c r="J465" s="5"/>
    </row>
    <row r="466" spans="1:10" x14ac:dyDescent="0.2">
      <c r="A466" s="3"/>
      <c r="B466" s="674"/>
      <c r="C466" s="674"/>
      <c r="D466" s="674"/>
      <c r="E466" s="674"/>
      <c r="F466" s="674"/>
      <c r="G466" s="674"/>
      <c r="H466" s="674"/>
      <c r="I466" s="674"/>
      <c r="J466" s="5"/>
    </row>
    <row r="467" spans="1:10" x14ac:dyDescent="0.2">
      <c r="A467" s="3"/>
      <c r="B467" s="674"/>
      <c r="C467" s="674"/>
      <c r="D467" s="674"/>
      <c r="E467" s="674"/>
      <c r="F467" s="674"/>
      <c r="G467" s="674"/>
      <c r="H467" s="674"/>
      <c r="I467" s="674"/>
      <c r="J467" s="5"/>
    </row>
    <row r="468" spans="1:10" x14ac:dyDescent="0.2">
      <c r="A468" s="3"/>
      <c r="B468" s="674"/>
      <c r="C468" s="674"/>
      <c r="D468" s="674"/>
      <c r="E468" s="674"/>
      <c r="F468" s="674"/>
      <c r="G468" s="674"/>
      <c r="H468" s="674"/>
      <c r="I468" s="674"/>
      <c r="J468" s="5"/>
    </row>
    <row r="469" spans="1:10" x14ac:dyDescent="0.2">
      <c r="A469" s="3"/>
      <c r="B469" s="674"/>
      <c r="C469" s="674"/>
      <c r="D469" s="674"/>
      <c r="E469" s="674"/>
      <c r="F469" s="674"/>
      <c r="G469" s="674"/>
      <c r="H469" s="674"/>
      <c r="I469" s="674"/>
      <c r="J469" s="5"/>
    </row>
    <row r="470" spans="1:10" x14ac:dyDescent="0.2">
      <c r="A470" s="3"/>
      <c r="B470" s="674"/>
      <c r="C470" s="674"/>
      <c r="D470" s="674"/>
      <c r="E470" s="674"/>
      <c r="F470" s="674"/>
      <c r="G470" s="674"/>
      <c r="H470" s="674"/>
      <c r="I470" s="674"/>
      <c r="J470" s="5"/>
    </row>
    <row r="471" spans="1:10" x14ac:dyDescent="0.2">
      <c r="A471" s="3"/>
      <c r="B471" s="674"/>
      <c r="C471" s="674"/>
      <c r="D471" s="674"/>
      <c r="E471" s="674"/>
      <c r="F471" s="674"/>
      <c r="G471" s="674"/>
      <c r="H471" s="674"/>
      <c r="I471" s="674"/>
      <c r="J471" s="5"/>
    </row>
    <row r="472" spans="1:10" x14ac:dyDescent="0.2">
      <c r="A472" s="3"/>
      <c r="B472" s="674"/>
      <c r="C472" s="674"/>
      <c r="D472" s="674"/>
      <c r="E472" s="674"/>
      <c r="F472" s="674"/>
      <c r="G472" s="674"/>
      <c r="H472" s="674"/>
      <c r="I472" s="674"/>
      <c r="J472" s="5"/>
    </row>
    <row r="473" spans="1:10" x14ac:dyDescent="0.2">
      <c r="A473" s="3"/>
      <c r="B473" s="674"/>
      <c r="C473" s="674"/>
      <c r="D473" s="674"/>
      <c r="E473" s="674"/>
      <c r="F473" s="674"/>
      <c r="G473" s="674"/>
      <c r="H473" s="674"/>
      <c r="I473" s="674"/>
      <c r="J473" s="5"/>
    </row>
    <row r="474" spans="1:10" x14ac:dyDescent="0.2">
      <c r="A474" s="3"/>
      <c r="B474" s="674"/>
      <c r="C474" s="674"/>
      <c r="D474" s="674"/>
      <c r="E474" s="674"/>
      <c r="F474" s="674"/>
      <c r="G474" s="674"/>
      <c r="H474" s="674"/>
      <c r="I474" s="674"/>
      <c r="J474" s="5"/>
    </row>
    <row r="475" spans="1:10" x14ac:dyDescent="0.2">
      <c r="A475" s="3"/>
      <c r="B475" s="674"/>
      <c r="C475" s="674"/>
      <c r="D475" s="674"/>
      <c r="E475" s="674"/>
      <c r="F475" s="674"/>
      <c r="G475" s="674"/>
      <c r="H475" s="674"/>
      <c r="I475" s="674"/>
      <c r="J475" s="5"/>
    </row>
    <row r="476" spans="1:10" x14ac:dyDescent="0.2">
      <c r="A476" s="3"/>
      <c r="B476" s="674"/>
      <c r="C476" s="674"/>
      <c r="D476" s="674"/>
      <c r="E476" s="674"/>
      <c r="F476" s="674"/>
      <c r="G476" s="674"/>
      <c r="H476" s="674"/>
      <c r="I476" s="674"/>
      <c r="J476" s="5"/>
    </row>
    <row r="477" spans="1:10" x14ac:dyDescent="0.2">
      <c r="A477" s="3"/>
      <c r="B477" s="674"/>
      <c r="C477" s="674"/>
      <c r="D477" s="674"/>
      <c r="E477" s="674"/>
      <c r="F477" s="674"/>
      <c r="G477" s="674"/>
      <c r="H477" s="674"/>
      <c r="I477" s="674"/>
      <c r="J477" s="5"/>
    </row>
    <row r="478" spans="1:10" x14ac:dyDescent="0.2">
      <c r="A478" s="3"/>
      <c r="B478" s="674"/>
      <c r="C478" s="674"/>
      <c r="D478" s="674"/>
      <c r="E478" s="674"/>
      <c r="F478" s="674"/>
      <c r="G478" s="674"/>
      <c r="H478" s="674"/>
      <c r="I478" s="674"/>
      <c r="J478" s="5"/>
    </row>
    <row r="479" spans="1:10" x14ac:dyDescent="0.2">
      <c r="A479" s="3"/>
      <c r="B479" s="674"/>
      <c r="C479" s="674"/>
      <c r="D479" s="674"/>
      <c r="E479" s="674"/>
      <c r="F479" s="674"/>
      <c r="G479" s="674"/>
      <c r="H479" s="674"/>
      <c r="I479" s="674"/>
      <c r="J479" s="5"/>
    </row>
    <row r="480" spans="1:10" x14ac:dyDescent="0.2">
      <c r="A480" s="3"/>
      <c r="B480" s="674"/>
      <c r="C480" s="674"/>
      <c r="D480" s="674"/>
      <c r="E480" s="674"/>
      <c r="F480" s="674"/>
      <c r="G480" s="674"/>
      <c r="H480" s="674"/>
      <c r="I480" s="674"/>
      <c r="J480" s="5"/>
    </row>
    <row r="481" spans="1:10" x14ac:dyDescent="0.2">
      <c r="A481" s="3"/>
      <c r="B481" s="674"/>
      <c r="C481" s="674"/>
      <c r="D481" s="674"/>
      <c r="E481" s="674"/>
      <c r="F481" s="674"/>
      <c r="G481" s="674"/>
      <c r="H481" s="674"/>
      <c r="I481" s="674"/>
      <c r="J481" s="5"/>
    </row>
    <row r="482" spans="1:10" x14ac:dyDescent="0.2">
      <c r="A482" s="3"/>
      <c r="B482" s="674"/>
      <c r="C482" s="674"/>
      <c r="D482" s="674"/>
      <c r="E482" s="674"/>
      <c r="F482" s="674"/>
      <c r="G482" s="674"/>
      <c r="H482" s="674"/>
      <c r="I482" s="674"/>
      <c r="J482" s="5"/>
    </row>
    <row r="483" spans="1:10" x14ac:dyDescent="0.2">
      <c r="A483" s="3"/>
      <c r="B483" s="674"/>
      <c r="C483" s="674"/>
      <c r="D483" s="674"/>
      <c r="E483" s="674"/>
      <c r="F483" s="674"/>
      <c r="G483" s="674"/>
      <c r="H483" s="674"/>
      <c r="I483" s="674"/>
      <c r="J483" s="5"/>
    </row>
    <row r="484" spans="1:10" x14ac:dyDescent="0.2">
      <c r="A484" s="3"/>
      <c r="B484" s="674"/>
      <c r="C484" s="674"/>
      <c r="D484" s="674"/>
      <c r="E484" s="674"/>
      <c r="F484" s="674"/>
      <c r="G484" s="674"/>
      <c r="H484" s="674"/>
      <c r="I484" s="674"/>
      <c r="J484" s="5"/>
    </row>
    <row r="485" spans="1:10" x14ac:dyDescent="0.2">
      <c r="A485" s="3"/>
      <c r="B485" s="674"/>
      <c r="C485" s="674"/>
      <c r="D485" s="674"/>
      <c r="E485" s="674"/>
      <c r="F485" s="674"/>
      <c r="G485" s="674"/>
      <c r="H485" s="674"/>
      <c r="I485" s="674"/>
      <c r="J485" s="5"/>
    </row>
    <row r="486" spans="1:10" x14ac:dyDescent="0.2">
      <c r="A486" s="3"/>
      <c r="B486" s="674"/>
      <c r="C486" s="674"/>
      <c r="D486" s="674"/>
      <c r="E486" s="674"/>
      <c r="F486" s="674"/>
      <c r="G486" s="674"/>
      <c r="H486" s="674"/>
      <c r="I486" s="674"/>
      <c r="J486" s="5"/>
    </row>
    <row r="487" spans="1:10" x14ac:dyDescent="0.2">
      <c r="A487" s="3"/>
      <c r="B487" s="674"/>
      <c r="C487" s="674"/>
      <c r="D487" s="674"/>
      <c r="E487" s="674"/>
      <c r="F487" s="674"/>
      <c r="G487" s="674"/>
      <c r="H487" s="674"/>
      <c r="I487" s="674"/>
      <c r="J487" s="5"/>
    </row>
    <row r="488" spans="1:10" x14ac:dyDescent="0.2">
      <c r="A488" s="3"/>
      <c r="B488" s="674"/>
      <c r="C488" s="674"/>
      <c r="D488" s="674"/>
      <c r="E488" s="674"/>
      <c r="F488" s="674"/>
      <c r="G488" s="674"/>
      <c r="H488" s="674"/>
      <c r="I488" s="674"/>
      <c r="J488" s="5"/>
    </row>
    <row r="489" spans="1:10" x14ac:dyDescent="0.2">
      <c r="A489" s="3"/>
      <c r="B489" s="674"/>
      <c r="C489" s="674"/>
      <c r="D489" s="674"/>
      <c r="E489" s="674"/>
      <c r="F489" s="674"/>
      <c r="G489" s="674"/>
      <c r="H489" s="674"/>
      <c r="I489" s="674"/>
      <c r="J489" s="5"/>
    </row>
    <row r="490" spans="1:10" x14ac:dyDescent="0.2">
      <c r="A490" s="3"/>
      <c r="B490" s="674"/>
      <c r="C490" s="674"/>
      <c r="D490" s="674"/>
      <c r="E490" s="674"/>
      <c r="F490" s="674"/>
      <c r="G490" s="674"/>
      <c r="H490" s="674"/>
      <c r="I490" s="674"/>
      <c r="J490" s="5"/>
    </row>
    <row r="491" spans="1:10" x14ac:dyDescent="0.2">
      <c r="A491" s="3"/>
      <c r="B491" s="674"/>
      <c r="C491" s="674"/>
      <c r="D491" s="674"/>
      <c r="E491" s="674"/>
      <c r="F491" s="674"/>
      <c r="G491" s="674"/>
      <c r="H491" s="674"/>
      <c r="I491" s="674"/>
      <c r="J491" s="5"/>
    </row>
    <row r="492" spans="1:10" x14ac:dyDescent="0.2">
      <c r="A492" s="3"/>
      <c r="B492" s="674"/>
      <c r="C492" s="674"/>
      <c r="D492" s="674"/>
      <c r="E492" s="674"/>
      <c r="F492" s="674"/>
      <c r="G492" s="674"/>
      <c r="H492" s="674"/>
      <c r="I492" s="674"/>
      <c r="J492" s="5"/>
    </row>
    <row r="493" spans="1:10" x14ac:dyDescent="0.2">
      <c r="A493" s="3"/>
      <c r="B493" s="674"/>
      <c r="C493" s="674"/>
      <c r="D493" s="674"/>
      <c r="E493" s="674"/>
      <c r="F493" s="674"/>
      <c r="G493" s="674"/>
      <c r="H493" s="674"/>
      <c r="I493" s="674"/>
      <c r="J493" s="5"/>
    </row>
    <row r="494" spans="1:10" x14ac:dyDescent="0.2">
      <c r="A494" s="3"/>
      <c r="B494" s="674"/>
      <c r="C494" s="674"/>
      <c r="D494" s="674"/>
      <c r="E494" s="674"/>
      <c r="F494" s="674"/>
      <c r="G494" s="674"/>
      <c r="H494" s="674"/>
      <c r="I494" s="674"/>
      <c r="J494" s="5"/>
    </row>
    <row r="495" spans="1:10" x14ac:dyDescent="0.2">
      <c r="A495" s="3"/>
      <c r="B495" s="674"/>
      <c r="C495" s="674"/>
      <c r="D495" s="674"/>
      <c r="E495" s="674"/>
      <c r="F495" s="674"/>
      <c r="G495" s="674"/>
      <c r="H495" s="674"/>
      <c r="I495" s="674"/>
      <c r="J495" s="5"/>
    </row>
    <row r="496" spans="1:10" x14ac:dyDescent="0.2">
      <c r="A496" s="3"/>
      <c r="B496" s="674"/>
      <c r="C496" s="674"/>
      <c r="D496" s="674"/>
      <c r="E496" s="674"/>
      <c r="F496" s="674"/>
      <c r="G496" s="674"/>
      <c r="H496" s="674"/>
      <c r="I496" s="674"/>
      <c r="J496" s="5"/>
    </row>
    <row r="497" spans="1:10" x14ac:dyDescent="0.2">
      <c r="A497" s="3"/>
      <c r="B497" s="674"/>
      <c r="C497" s="674"/>
      <c r="D497" s="674"/>
      <c r="E497" s="674"/>
      <c r="F497" s="674"/>
      <c r="G497" s="674"/>
      <c r="H497" s="674"/>
      <c r="I497" s="674"/>
      <c r="J497" s="5"/>
    </row>
    <row r="498" spans="1:10" x14ac:dyDescent="0.2">
      <c r="A498" s="3"/>
      <c r="B498" s="674"/>
      <c r="C498" s="674"/>
      <c r="D498" s="674"/>
      <c r="E498" s="674"/>
      <c r="F498" s="674"/>
      <c r="G498" s="674"/>
      <c r="H498" s="674"/>
      <c r="I498" s="674"/>
      <c r="J498" s="5"/>
    </row>
    <row r="499" spans="1:10" x14ac:dyDescent="0.2">
      <c r="A499" s="3"/>
      <c r="B499" s="674"/>
      <c r="C499" s="674"/>
      <c r="D499" s="674"/>
      <c r="E499" s="674"/>
      <c r="F499" s="674"/>
      <c r="G499" s="674"/>
      <c r="H499" s="674"/>
      <c r="I499" s="674"/>
      <c r="J499" s="5"/>
    </row>
    <row r="500" spans="1:10" x14ac:dyDescent="0.2">
      <c r="A500" s="3"/>
      <c r="B500" s="674"/>
      <c r="C500" s="674"/>
      <c r="D500" s="674"/>
      <c r="E500" s="674"/>
      <c r="F500" s="674"/>
      <c r="G500" s="674"/>
      <c r="H500" s="674"/>
      <c r="I500" s="674"/>
      <c r="J500" s="5"/>
    </row>
    <row r="501" spans="1:10" x14ac:dyDescent="0.2">
      <c r="A501" s="3"/>
      <c r="B501" s="674"/>
      <c r="C501" s="674"/>
      <c r="D501" s="674"/>
      <c r="E501" s="674"/>
      <c r="F501" s="674"/>
      <c r="G501" s="674"/>
      <c r="H501" s="674"/>
      <c r="I501" s="674"/>
      <c r="J501" s="5"/>
    </row>
    <row r="502" spans="1:10" x14ac:dyDescent="0.2">
      <c r="A502" s="3"/>
      <c r="B502" s="674"/>
      <c r="C502" s="674"/>
      <c r="D502" s="674"/>
      <c r="E502" s="674"/>
      <c r="F502" s="674"/>
      <c r="G502" s="674"/>
      <c r="H502" s="674"/>
      <c r="I502" s="674"/>
      <c r="J502" s="5"/>
    </row>
    <row r="503" spans="1:10" x14ac:dyDescent="0.2">
      <c r="A503" s="3"/>
      <c r="B503" s="674"/>
      <c r="C503" s="674"/>
      <c r="D503" s="674"/>
      <c r="E503" s="674"/>
      <c r="F503" s="674"/>
      <c r="G503" s="674"/>
      <c r="H503" s="674"/>
      <c r="I503" s="674"/>
      <c r="J503" s="5"/>
    </row>
    <row r="504" spans="1:10" x14ac:dyDescent="0.2">
      <c r="A504" s="3"/>
      <c r="B504" s="674"/>
      <c r="C504" s="674"/>
      <c r="D504" s="674"/>
      <c r="E504" s="674"/>
      <c r="F504" s="674"/>
      <c r="G504" s="674"/>
      <c r="H504" s="674"/>
      <c r="I504" s="674"/>
      <c r="J504" s="5"/>
    </row>
    <row r="505" spans="1:10" x14ac:dyDescent="0.2">
      <c r="A505" s="3"/>
      <c r="B505" s="674"/>
      <c r="C505" s="674"/>
      <c r="D505" s="674"/>
      <c r="E505" s="674"/>
      <c r="F505" s="674"/>
      <c r="G505" s="674"/>
      <c r="H505" s="674"/>
      <c r="I505" s="674"/>
      <c r="J505" s="5"/>
    </row>
    <row r="506" spans="1:10" x14ac:dyDescent="0.2">
      <c r="A506" s="3"/>
      <c r="B506" s="674"/>
      <c r="C506" s="674"/>
      <c r="D506" s="674"/>
      <c r="E506" s="674"/>
      <c r="F506" s="674"/>
      <c r="G506" s="674"/>
      <c r="H506" s="674"/>
      <c r="I506" s="674"/>
      <c r="J506" s="5"/>
    </row>
    <row r="507" spans="1:10" x14ac:dyDescent="0.2">
      <c r="A507" s="3"/>
      <c r="B507" s="674"/>
      <c r="C507" s="674"/>
      <c r="D507" s="674"/>
      <c r="E507" s="674"/>
      <c r="F507" s="674"/>
      <c r="G507" s="674"/>
      <c r="H507" s="674"/>
      <c r="I507" s="674"/>
      <c r="J507" s="5"/>
    </row>
    <row r="508" spans="1:10" x14ac:dyDescent="0.2">
      <c r="A508" s="3"/>
      <c r="B508" s="674"/>
      <c r="C508" s="674"/>
      <c r="D508" s="674"/>
      <c r="E508" s="674"/>
      <c r="F508" s="674"/>
      <c r="G508" s="674"/>
      <c r="H508" s="674"/>
      <c r="I508" s="674"/>
      <c r="J508" s="5"/>
    </row>
    <row r="509" spans="1:10" x14ac:dyDescent="0.2">
      <c r="A509" s="3"/>
      <c r="B509" s="674"/>
      <c r="C509" s="674"/>
      <c r="D509" s="674"/>
      <c r="E509" s="674"/>
      <c r="F509" s="674"/>
      <c r="G509" s="674"/>
      <c r="H509" s="674"/>
      <c r="I509" s="674"/>
      <c r="J509" s="5"/>
    </row>
    <row r="510" spans="1:10" x14ac:dyDescent="0.2">
      <c r="A510" s="3"/>
      <c r="B510" s="674"/>
      <c r="C510" s="674"/>
      <c r="D510" s="674"/>
      <c r="E510" s="674"/>
      <c r="F510" s="674"/>
      <c r="G510" s="674"/>
      <c r="H510" s="674"/>
      <c r="I510" s="674"/>
      <c r="J510" s="5"/>
    </row>
    <row r="511" spans="1:10" x14ac:dyDescent="0.2">
      <c r="A511" s="3"/>
      <c r="B511" s="674"/>
      <c r="C511" s="674"/>
      <c r="D511" s="674"/>
      <c r="E511" s="674"/>
      <c r="F511" s="674"/>
      <c r="G511" s="674"/>
      <c r="H511" s="674"/>
      <c r="I511" s="674"/>
      <c r="J511" s="5"/>
    </row>
    <row r="512" spans="1:10" x14ac:dyDescent="0.2">
      <c r="A512" s="3"/>
      <c r="B512" s="674"/>
      <c r="C512" s="674"/>
      <c r="D512" s="674"/>
      <c r="E512" s="674"/>
      <c r="F512" s="674"/>
      <c r="G512" s="674"/>
      <c r="H512" s="674"/>
      <c r="I512" s="674"/>
      <c r="J512" s="5"/>
    </row>
    <row r="513" spans="1:10" x14ac:dyDescent="0.2">
      <c r="A513" s="3"/>
      <c r="B513" s="674"/>
      <c r="C513" s="674"/>
      <c r="D513" s="674"/>
      <c r="E513" s="674"/>
      <c r="F513" s="674"/>
      <c r="G513" s="674"/>
      <c r="H513" s="674"/>
      <c r="I513" s="674"/>
      <c r="J513" s="5"/>
    </row>
    <row r="514" spans="1:10" x14ac:dyDescent="0.2">
      <c r="A514" s="3"/>
      <c r="B514" s="674"/>
      <c r="C514" s="674"/>
      <c r="D514" s="674"/>
      <c r="E514" s="674"/>
      <c r="F514" s="674"/>
      <c r="G514" s="674"/>
      <c r="H514" s="674"/>
      <c r="I514" s="674"/>
      <c r="J514" s="5"/>
    </row>
    <row r="515" spans="1:10" x14ac:dyDescent="0.2">
      <c r="A515" s="3"/>
      <c r="B515" s="674"/>
      <c r="C515" s="674"/>
      <c r="D515" s="674"/>
      <c r="E515" s="674"/>
      <c r="F515" s="674"/>
      <c r="G515" s="674"/>
      <c r="H515" s="674"/>
      <c r="I515" s="674"/>
      <c r="J515" s="5"/>
    </row>
    <row r="516" spans="1:10" x14ac:dyDescent="0.2">
      <c r="A516" s="3"/>
      <c r="B516" s="674"/>
      <c r="C516" s="674"/>
      <c r="D516" s="674"/>
      <c r="E516" s="674"/>
      <c r="F516" s="674"/>
      <c r="G516" s="674"/>
      <c r="H516" s="674"/>
      <c r="I516" s="674"/>
      <c r="J516" s="5"/>
    </row>
    <row r="517" spans="1:10" x14ac:dyDescent="0.2">
      <c r="A517" s="3"/>
      <c r="B517" s="674"/>
      <c r="C517" s="674"/>
      <c r="D517" s="674"/>
      <c r="E517" s="674"/>
      <c r="F517" s="674"/>
      <c r="G517" s="674"/>
      <c r="H517" s="674"/>
      <c r="I517" s="674"/>
      <c r="J517" s="5"/>
    </row>
    <row r="518" spans="1:10" x14ac:dyDescent="0.2">
      <c r="A518" s="3"/>
      <c r="B518" s="674"/>
      <c r="C518" s="674"/>
      <c r="D518" s="674"/>
      <c r="E518" s="674"/>
      <c r="F518" s="674"/>
      <c r="G518" s="674"/>
      <c r="H518" s="674"/>
      <c r="I518" s="674"/>
      <c r="J518" s="5"/>
    </row>
    <row r="519" spans="1:10" x14ac:dyDescent="0.2">
      <c r="A519" s="3"/>
      <c r="B519" s="674"/>
      <c r="C519" s="674"/>
      <c r="D519" s="674"/>
      <c r="E519" s="674"/>
      <c r="F519" s="674"/>
      <c r="G519" s="674"/>
      <c r="H519" s="674"/>
      <c r="I519" s="674"/>
      <c r="J519" s="5"/>
    </row>
    <row r="520" spans="1:10" x14ac:dyDescent="0.2">
      <c r="A520" s="3"/>
      <c r="B520" s="674"/>
      <c r="C520" s="674"/>
      <c r="D520" s="674"/>
      <c r="E520" s="674"/>
      <c r="F520" s="674"/>
      <c r="G520" s="674"/>
      <c r="H520" s="674"/>
      <c r="I520" s="674"/>
      <c r="J520" s="5"/>
    </row>
    <row r="521" spans="1:10" x14ac:dyDescent="0.2">
      <c r="A521" s="3"/>
      <c r="B521" s="674"/>
      <c r="C521" s="674"/>
      <c r="D521" s="674"/>
      <c r="E521" s="674"/>
      <c r="F521" s="674"/>
      <c r="G521" s="674"/>
      <c r="H521" s="674"/>
      <c r="I521" s="674"/>
      <c r="J521" s="5"/>
    </row>
    <row r="522" spans="1:10" x14ac:dyDescent="0.2">
      <c r="A522" s="3"/>
      <c r="B522" s="674"/>
      <c r="C522" s="674"/>
      <c r="D522" s="674"/>
      <c r="E522" s="674"/>
      <c r="F522" s="674"/>
      <c r="G522" s="674"/>
      <c r="H522" s="674"/>
      <c r="I522" s="674"/>
      <c r="J522" s="5"/>
    </row>
    <row r="523" spans="1:10" x14ac:dyDescent="0.2">
      <c r="A523" s="3"/>
      <c r="B523" s="674"/>
      <c r="C523" s="674"/>
      <c r="D523" s="674"/>
      <c r="E523" s="674"/>
      <c r="F523" s="674"/>
      <c r="G523" s="674"/>
      <c r="H523" s="674"/>
      <c r="I523" s="674"/>
      <c r="J523" s="5"/>
    </row>
    <row r="524" spans="1:10" x14ac:dyDescent="0.2">
      <c r="A524" s="3"/>
      <c r="B524" s="674"/>
      <c r="C524" s="674"/>
      <c r="D524" s="674"/>
      <c r="E524" s="674"/>
      <c r="F524" s="674"/>
      <c r="G524" s="674"/>
      <c r="H524" s="674"/>
      <c r="I524" s="674"/>
      <c r="J524" s="5"/>
    </row>
    <row r="525" spans="1:10" x14ac:dyDescent="0.2">
      <c r="A525" s="3"/>
      <c r="B525" s="674"/>
      <c r="C525" s="674"/>
      <c r="D525" s="674"/>
      <c r="E525" s="674"/>
      <c r="F525" s="674"/>
      <c r="G525" s="674"/>
      <c r="H525" s="674"/>
      <c r="I525" s="674"/>
      <c r="J525" s="5"/>
    </row>
    <row r="526" spans="1:10" x14ac:dyDescent="0.2">
      <c r="A526" s="3"/>
      <c r="B526" s="674"/>
      <c r="C526" s="674"/>
      <c r="D526" s="674"/>
      <c r="E526" s="674"/>
      <c r="F526" s="674"/>
      <c r="G526" s="674"/>
      <c r="H526" s="674"/>
      <c r="I526" s="674"/>
      <c r="J526" s="5"/>
    </row>
    <row r="527" spans="1:10" x14ac:dyDescent="0.2">
      <c r="A527" s="3"/>
      <c r="B527" s="674"/>
      <c r="C527" s="674"/>
      <c r="D527" s="674"/>
      <c r="E527" s="674"/>
      <c r="F527" s="674"/>
      <c r="G527" s="674"/>
      <c r="H527" s="674"/>
      <c r="I527" s="674"/>
      <c r="J527" s="5"/>
    </row>
    <row r="528" spans="1:10" x14ac:dyDescent="0.2">
      <c r="A528" s="3"/>
      <c r="B528" s="674"/>
      <c r="C528" s="674"/>
      <c r="D528" s="674"/>
      <c r="E528" s="674"/>
      <c r="F528" s="674"/>
      <c r="G528" s="674"/>
      <c r="H528" s="674"/>
      <c r="I528" s="674"/>
      <c r="J528" s="5"/>
    </row>
    <row r="529" spans="1:10" x14ac:dyDescent="0.2">
      <c r="A529" s="3"/>
      <c r="B529" s="674"/>
      <c r="C529" s="674"/>
      <c r="D529" s="674"/>
      <c r="E529" s="674"/>
      <c r="F529" s="674"/>
      <c r="G529" s="674"/>
      <c r="H529" s="674"/>
      <c r="I529" s="674"/>
      <c r="J529" s="5"/>
    </row>
    <row r="530" spans="1:10" x14ac:dyDescent="0.2">
      <c r="A530" s="3"/>
      <c r="B530" s="674"/>
      <c r="C530" s="674"/>
      <c r="D530" s="674"/>
      <c r="E530" s="674"/>
      <c r="F530" s="674"/>
      <c r="G530" s="674"/>
      <c r="H530" s="674"/>
      <c r="I530" s="674"/>
      <c r="J530" s="5"/>
    </row>
    <row r="531" spans="1:10" x14ac:dyDescent="0.2">
      <c r="A531" s="3"/>
      <c r="B531" s="674"/>
      <c r="C531" s="674"/>
      <c r="D531" s="674"/>
      <c r="E531" s="674"/>
      <c r="F531" s="674"/>
      <c r="G531" s="674"/>
      <c r="H531" s="674"/>
      <c r="I531" s="674"/>
      <c r="J531" s="5"/>
    </row>
    <row r="532" spans="1:10" x14ac:dyDescent="0.2">
      <c r="A532" s="3"/>
      <c r="B532" s="674"/>
      <c r="C532" s="674"/>
      <c r="D532" s="674"/>
      <c r="E532" s="674"/>
      <c r="F532" s="674"/>
      <c r="G532" s="674"/>
      <c r="H532" s="674"/>
      <c r="I532" s="674"/>
      <c r="J532" s="5"/>
    </row>
    <row r="533" spans="1:10" x14ac:dyDescent="0.2">
      <c r="A533" s="3"/>
      <c r="B533" s="674"/>
      <c r="C533" s="674"/>
      <c r="D533" s="674"/>
      <c r="E533" s="674"/>
      <c r="F533" s="674"/>
      <c r="G533" s="674"/>
      <c r="H533" s="674"/>
      <c r="I533" s="674"/>
      <c r="J533" s="5"/>
    </row>
    <row r="534" spans="1:10" x14ac:dyDescent="0.2">
      <c r="A534" s="3"/>
      <c r="B534" s="674"/>
      <c r="C534" s="674"/>
      <c r="D534" s="674"/>
      <c r="E534" s="674"/>
      <c r="F534" s="674"/>
      <c r="G534" s="674"/>
      <c r="H534" s="674"/>
      <c r="I534" s="674"/>
      <c r="J534" s="5"/>
    </row>
    <row r="535" spans="1:10" x14ac:dyDescent="0.2">
      <c r="A535" s="3"/>
      <c r="B535" s="674"/>
      <c r="C535" s="674"/>
      <c r="D535" s="674"/>
      <c r="E535" s="674"/>
      <c r="F535" s="674"/>
      <c r="G535" s="674"/>
      <c r="H535" s="674"/>
      <c r="I535" s="674"/>
      <c r="J535" s="5"/>
    </row>
    <row r="536" spans="1:10" x14ac:dyDescent="0.2">
      <c r="A536" s="3"/>
      <c r="B536" s="674"/>
      <c r="C536" s="674"/>
      <c r="D536" s="674"/>
      <c r="E536" s="674"/>
      <c r="F536" s="674"/>
      <c r="G536" s="674"/>
      <c r="H536" s="674"/>
      <c r="I536" s="674"/>
      <c r="J536" s="5"/>
    </row>
    <row r="537" spans="1:10" x14ac:dyDescent="0.2">
      <c r="A537" s="3"/>
      <c r="B537" s="674"/>
      <c r="C537" s="674"/>
      <c r="D537" s="674"/>
      <c r="E537" s="674"/>
      <c r="F537" s="674"/>
      <c r="G537" s="674"/>
      <c r="H537" s="674"/>
      <c r="I537" s="674"/>
      <c r="J537" s="5"/>
    </row>
    <row r="538" spans="1:10" x14ac:dyDescent="0.2">
      <c r="A538" s="3"/>
      <c r="B538" s="674"/>
      <c r="C538" s="674"/>
      <c r="D538" s="674"/>
      <c r="E538" s="674"/>
      <c r="F538" s="674"/>
      <c r="G538" s="674"/>
      <c r="H538" s="674"/>
      <c r="I538" s="674"/>
      <c r="J538" s="5"/>
    </row>
    <row r="539" spans="1:10" x14ac:dyDescent="0.2">
      <c r="A539" s="3"/>
      <c r="B539" s="674"/>
      <c r="C539" s="674"/>
      <c r="D539" s="674"/>
      <c r="E539" s="674"/>
      <c r="F539" s="674"/>
      <c r="G539" s="674"/>
      <c r="H539" s="674"/>
      <c r="I539" s="674"/>
      <c r="J539" s="5"/>
    </row>
    <row r="540" spans="1:10" x14ac:dyDescent="0.2">
      <c r="A540" s="3"/>
      <c r="B540" s="674"/>
      <c r="C540" s="674"/>
      <c r="D540" s="674"/>
      <c r="E540" s="674"/>
      <c r="F540" s="674"/>
      <c r="G540" s="674"/>
      <c r="H540" s="674"/>
      <c r="I540" s="674"/>
      <c r="J540" s="5"/>
    </row>
    <row r="541" spans="1:10" x14ac:dyDescent="0.2">
      <c r="A541" s="3"/>
      <c r="B541" s="674"/>
      <c r="C541" s="674"/>
      <c r="D541" s="674"/>
      <c r="E541" s="674"/>
      <c r="F541" s="674"/>
      <c r="G541" s="674"/>
      <c r="H541" s="674"/>
      <c r="I541" s="674"/>
      <c r="J541" s="5"/>
    </row>
    <row r="542" spans="1:10" x14ac:dyDescent="0.2">
      <c r="A542" s="3"/>
      <c r="B542" s="674"/>
      <c r="C542" s="674"/>
      <c r="D542" s="674"/>
      <c r="E542" s="674"/>
      <c r="F542" s="674"/>
      <c r="G542" s="674"/>
      <c r="H542" s="674"/>
      <c r="I542" s="674"/>
      <c r="J542" s="5"/>
    </row>
    <row r="543" spans="1:10" x14ac:dyDescent="0.2">
      <c r="A543" s="3"/>
      <c r="B543" s="674"/>
      <c r="C543" s="674"/>
      <c r="D543" s="674"/>
      <c r="E543" s="674"/>
      <c r="F543" s="674"/>
      <c r="G543" s="674"/>
      <c r="H543" s="674"/>
      <c r="I543" s="674"/>
      <c r="J543" s="5"/>
    </row>
    <row r="544" spans="1:10" x14ac:dyDescent="0.2">
      <c r="A544" s="3"/>
      <c r="B544" s="674"/>
      <c r="C544" s="674"/>
      <c r="D544" s="674"/>
      <c r="E544" s="674"/>
      <c r="F544" s="674"/>
      <c r="G544" s="674"/>
      <c r="H544" s="674"/>
      <c r="I544" s="674"/>
      <c r="J544" s="5"/>
    </row>
    <row r="545" spans="1:10" x14ac:dyDescent="0.2">
      <c r="A545" s="3"/>
      <c r="B545" s="674"/>
      <c r="C545" s="674"/>
      <c r="D545" s="674"/>
      <c r="E545" s="674"/>
      <c r="F545" s="674"/>
      <c r="G545" s="674"/>
      <c r="H545" s="674"/>
      <c r="I545" s="674"/>
      <c r="J545" s="5"/>
    </row>
    <row r="546" spans="1:10" x14ac:dyDescent="0.2">
      <c r="A546" s="3"/>
      <c r="B546" s="674"/>
      <c r="C546" s="674"/>
      <c r="D546" s="674"/>
      <c r="E546" s="674"/>
      <c r="F546" s="674"/>
      <c r="G546" s="674"/>
      <c r="H546" s="674"/>
      <c r="I546" s="674"/>
      <c r="J546" s="5"/>
    </row>
    <row r="547" spans="1:10" x14ac:dyDescent="0.2">
      <c r="A547" s="3"/>
      <c r="B547" s="674"/>
      <c r="C547" s="674"/>
      <c r="D547" s="674"/>
      <c r="E547" s="674"/>
      <c r="F547" s="674"/>
      <c r="G547" s="674"/>
      <c r="H547" s="674"/>
      <c r="I547" s="674"/>
      <c r="J547" s="5"/>
    </row>
    <row r="548" spans="1:10" x14ac:dyDescent="0.2">
      <c r="A548" s="3"/>
      <c r="B548" s="674"/>
      <c r="C548" s="674"/>
      <c r="D548" s="674"/>
      <c r="E548" s="674"/>
      <c r="F548" s="674"/>
      <c r="G548" s="674"/>
      <c r="H548" s="674"/>
      <c r="I548" s="674"/>
      <c r="J548" s="5"/>
    </row>
    <row r="549" spans="1:10" x14ac:dyDescent="0.2">
      <c r="A549" s="3"/>
      <c r="B549" s="674"/>
      <c r="C549" s="674"/>
      <c r="D549" s="674"/>
      <c r="E549" s="674"/>
      <c r="F549" s="674"/>
      <c r="G549" s="674"/>
      <c r="H549" s="674"/>
      <c r="I549" s="674"/>
      <c r="J549" s="5"/>
    </row>
    <row r="550" spans="1:10" x14ac:dyDescent="0.2">
      <c r="A550" s="3"/>
      <c r="B550" s="674"/>
      <c r="C550" s="674"/>
      <c r="D550" s="674"/>
      <c r="E550" s="674"/>
      <c r="F550" s="674"/>
      <c r="G550" s="674"/>
      <c r="H550" s="674"/>
      <c r="I550" s="674"/>
      <c r="J550" s="5"/>
    </row>
    <row r="551" spans="1:10" x14ac:dyDescent="0.2">
      <c r="A551" s="3"/>
      <c r="B551" s="674"/>
      <c r="C551" s="674"/>
      <c r="D551" s="674"/>
      <c r="E551" s="674"/>
      <c r="F551" s="674"/>
      <c r="G551" s="674"/>
      <c r="H551" s="674"/>
      <c r="I551" s="674"/>
      <c r="J551" s="5"/>
    </row>
    <row r="552" spans="1:10" x14ac:dyDescent="0.2">
      <c r="A552" s="3"/>
      <c r="B552" s="674"/>
      <c r="C552" s="674"/>
      <c r="D552" s="674"/>
      <c r="E552" s="674"/>
      <c r="F552" s="674"/>
      <c r="G552" s="674"/>
      <c r="H552" s="674"/>
      <c r="I552" s="674"/>
      <c r="J552" s="5"/>
    </row>
    <row r="553" spans="1:10" x14ac:dyDescent="0.2">
      <c r="A553" s="3"/>
      <c r="B553" s="674"/>
      <c r="C553" s="674"/>
      <c r="D553" s="674"/>
      <c r="E553" s="674"/>
      <c r="F553" s="674"/>
      <c r="G553" s="674"/>
      <c r="H553" s="674"/>
      <c r="I553" s="674"/>
      <c r="J553" s="5"/>
    </row>
    <row r="554" spans="1:10" x14ac:dyDescent="0.2">
      <c r="A554" s="3"/>
      <c r="B554" s="674"/>
      <c r="C554" s="674"/>
      <c r="D554" s="674"/>
      <c r="E554" s="674"/>
      <c r="F554" s="674"/>
      <c r="G554" s="674"/>
      <c r="H554" s="674"/>
      <c r="I554" s="674"/>
      <c r="J554" s="5"/>
    </row>
    <row r="555" spans="1:10" x14ac:dyDescent="0.2">
      <c r="A555" s="3"/>
      <c r="B555" s="674"/>
      <c r="C555" s="674"/>
      <c r="D555" s="674"/>
      <c r="E555" s="674"/>
      <c r="F555" s="674"/>
      <c r="G555" s="674"/>
      <c r="H555" s="674"/>
      <c r="I555" s="674"/>
      <c r="J555" s="5"/>
    </row>
    <row r="556" spans="1:10" x14ac:dyDescent="0.2">
      <c r="A556" s="3"/>
      <c r="B556" s="674"/>
      <c r="C556" s="674"/>
      <c r="D556" s="674"/>
      <c r="E556" s="674"/>
      <c r="F556" s="674"/>
      <c r="G556" s="674"/>
      <c r="H556" s="674"/>
      <c r="I556" s="674"/>
      <c r="J556" s="5"/>
    </row>
    <row r="557" spans="1:10" x14ac:dyDescent="0.2">
      <c r="A557" s="3"/>
      <c r="B557" s="674"/>
      <c r="C557" s="674"/>
      <c r="D557" s="674"/>
      <c r="E557" s="674"/>
      <c r="F557" s="674"/>
      <c r="G557" s="674"/>
      <c r="H557" s="674"/>
      <c r="I557" s="674"/>
      <c r="J557" s="5"/>
    </row>
    <row r="558" spans="1:10" x14ac:dyDescent="0.2">
      <c r="A558" s="3"/>
      <c r="B558" s="674"/>
      <c r="C558" s="674"/>
      <c r="D558" s="674"/>
      <c r="E558" s="674"/>
      <c r="F558" s="674"/>
      <c r="G558" s="674"/>
      <c r="H558" s="674"/>
      <c r="I558" s="674"/>
      <c r="J558" s="5"/>
    </row>
    <row r="559" spans="1:10" x14ac:dyDescent="0.2">
      <c r="A559" s="3"/>
      <c r="B559" s="674"/>
      <c r="C559" s="674"/>
      <c r="D559" s="674"/>
      <c r="E559" s="674"/>
      <c r="F559" s="674"/>
      <c r="G559" s="674"/>
      <c r="H559" s="674"/>
      <c r="I559" s="674"/>
      <c r="J559" s="5"/>
    </row>
    <row r="560" spans="1:10" x14ac:dyDescent="0.2">
      <c r="A560" s="3"/>
      <c r="B560" s="674"/>
      <c r="C560" s="674"/>
      <c r="D560" s="674"/>
      <c r="E560" s="674"/>
      <c r="F560" s="674"/>
      <c r="G560" s="674"/>
      <c r="H560" s="674"/>
      <c r="I560" s="674"/>
      <c r="J560" s="5"/>
    </row>
    <row r="561" spans="1:10" x14ac:dyDescent="0.2">
      <c r="A561" s="3"/>
      <c r="B561" s="674"/>
      <c r="C561" s="674"/>
      <c r="D561" s="674"/>
      <c r="E561" s="674"/>
      <c r="F561" s="674"/>
      <c r="G561" s="674"/>
      <c r="H561" s="674"/>
      <c r="I561" s="674"/>
      <c r="J561" s="5"/>
    </row>
    <row r="562" spans="1:10" x14ac:dyDescent="0.2">
      <c r="A562" s="3"/>
      <c r="B562" s="674"/>
      <c r="C562" s="674"/>
      <c r="D562" s="674"/>
      <c r="E562" s="674"/>
      <c r="F562" s="674"/>
      <c r="G562" s="674"/>
      <c r="H562" s="674"/>
      <c r="I562" s="674"/>
      <c r="J562" s="5"/>
    </row>
    <row r="563" spans="1:10" x14ac:dyDescent="0.2">
      <c r="A563" s="3"/>
      <c r="B563" s="674"/>
      <c r="C563" s="674"/>
      <c r="D563" s="674"/>
      <c r="E563" s="674"/>
      <c r="F563" s="674"/>
      <c r="G563" s="674"/>
      <c r="H563" s="674"/>
      <c r="I563" s="674"/>
      <c r="J563" s="5"/>
    </row>
    <row r="564" spans="1:10" x14ac:dyDescent="0.2">
      <c r="A564" s="3"/>
      <c r="B564" s="674"/>
      <c r="C564" s="674"/>
      <c r="D564" s="674"/>
      <c r="E564" s="674"/>
      <c r="F564" s="674"/>
      <c r="G564" s="674"/>
      <c r="H564" s="674"/>
      <c r="I564" s="674"/>
      <c r="J564" s="5"/>
    </row>
    <row r="565" spans="1:10" x14ac:dyDescent="0.2">
      <c r="A565" s="3"/>
      <c r="B565" s="674"/>
      <c r="C565" s="674"/>
      <c r="D565" s="674"/>
      <c r="E565" s="674"/>
      <c r="F565" s="674"/>
      <c r="G565" s="674"/>
      <c r="H565" s="674"/>
      <c r="I565" s="674"/>
      <c r="J565" s="5"/>
    </row>
    <row r="566" spans="1:10" x14ac:dyDescent="0.2">
      <c r="A566" s="3"/>
      <c r="B566" s="674"/>
      <c r="C566" s="674"/>
      <c r="D566" s="674"/>
      <c r="E566" s="674"/>
      <c r="F566" s="674"/>
      <c r="G566" s="674"/>
      <c r="H566" s="674"/>
      <c r="I566" s="674"/>
      <c r="J566" s="5"/>
    </row>
    <row r="567" spans="1:10" x14ac:dyDescent="0.2">
      <c r="A567" s="3"/>
      <c r="B567" s="674"/>
      <c r="C567" s="674"/>
      <c r="D567" s="674"/>
      <c r="E567" s="674"/>
      <c r="F567" s="674"/>
      <c r="G567" s="674"/>
      <c r="H567" s="674"/>
      <c r="I567" s="674"/>
      <c r="J567" s="5"/>
    </row>
    <row r="568" spans="1:10" x14ac:dyDescent="0.2">
      <c r="A568" s="3"/>
      <c r="B568" s="674"/>
      <c r="C568" s="674"/>
      <c r="D568" s="674"/>
      <c r="E568" s="674"/>
      <c r="F568" s="674"/>
      <c r="G568" s="674"/>
      <c r="H568" s="674"/>
      <c r="I568" s="674"/>
      <c r="J568" s="5"/>
    </row>
    <row r="569" spans="1:10" x14ac:dyDescent="0.2">
      <c r="A569" s="3"/>
      <c r="B569" s="674"/>
      <c r="C569" s="674"/>
      <c r="D569" s="674"/>
      <c r="E569" s="674"/>
      <c r="F569" s="674"/>
      <c r="G569" s="674"/>
      <c r="H569" s="674"/>
      <c r="I569" s="674"/>
      <c r="J569" s="5"/>
    </row>
    <row r="570" spans="1:10" x14ac:dyDescent="0.2">
      <c r="A570" s="3"/>
      <c r="B570" s="674"/>
      <c r="C570" s="674"/>
      <c r="D570" s="674"/>
      <c r="E570" s="674"/>
      <c r="F570" s="674"/>
      <c r="G570" s="674"/>
      <c r="H570" s="674"/>
      <c r="I570" s="674"/>
      <c r="J570" s="5"/>
    </row>
    <row r="571" spans="1:10" x14ac:dyDescent="0.2">
      <c r="A571" s="3"/>
      <c r="B571" s="674"/>
      <c r="C571" s="674"/>
      <c r="D571" s="674"/>
      <c r="E571" s="674"/>
      <c r="F571" s="674"/>
      <c r="G571" s="674"/>
      <c r="H571" s="674"/>
      <c r="I571" s="674"/>
      <c r="J571" s="5"/>
    </row>
    <row r="572" spans="1:10" x14ac:dyDescent="0.2">
      <c r="A572" s="3"/>
      <c r="B572" s="674"/>
      <c r="C572" s="674"/>
      <c r="D572" s="674"/>
      <c r="E572" s="674"/>
      <c r="F572" s="674"/>
      <c r="G572" s="674"/>
      <c r="H572" s="674"/>
      <c r="I572" s="674"/>
      <c r="J572" s="5"/>
    </row>
    <row r="573" spans="1:10" x14ac:dyDescent="0.2">
      <c r="A573" s="3"/>
      <c r="B573" s="674"/>
      <c r="C573" s="674"/>
      <c r="D573" s="674"/>
      <c r="E573" s="674"/>
      <c r="F573" s="674"/>
      <c r="G573" s="674"/>
      <c r="H573" s="674"/>
      <c r="I573" s="674"/>
      <c r="J573" s="5"/>
    </row>
    <row r="574" spans="1:10" x14ac:dyDescent="0.2">
      <c r="A574" s="3"/>
      <c r="B574" s="674"/>
      <c r="C574" s="674"/>
      <c r="D574" s="674"/>
      <c r="E574" s="674"/>
      <c r="F574" s="674"/>
      <c r="G574" s="674"/>
      <c r="H574" s="674"/>
      <c r="I574" s="674"/>
      <c r="J574" s="5"/>
    </row>
    <row r="575" spans="1:10" x14ac:dyDescent="0.2">
      <c r="A575" s="3"/>
      <c r="B575" s="674"/>
      <c r="C575" s="674"/>
      <c r="D575" s="674"/>
      <c r="E575" s="674"/>
      <c r="F575" s="674"/>
      <c r="G575" s="674"/>
      <c r="H575" s="674"/>
      <c r="I575" s="674"/>
      <c r="J575" s="5"/>
    </row>
    <row r="576" spans="1:10" x14ac:dyDescent="0.2">
      <c r="A576" s="3"/>
      <c r="B576" s="674"/>
      <c r="C576" s="674"/>
      <c r="D576" s="674"/>
      <c r="E576" s="674"/>
      <c r="F576" s="674"/>
      <c r="G576" s="674"/>
      <c r="H576" s="674"/>
      <c r="I576" s="674"/>
      <c r="J576" s="5"/>
    </row>
    <row r="577" spans="1:10" x14ac:dyDescent="0.2">
      <c r="A577" s="3"/>
      <c r="B577" s="674"/>
      <c r="C577" s="674"/>
      <c r="D577" s="674"/>
      <c r="E577" s="674"/>
      <c r="F577" s="674"/>
      <c r="G577" s="674"/>
      <c r="H577" s="674"/>
      <c r="I577" s="674"/>
      <c r="J577" s="5"/>
    </row>
    <row r="578" spans="1:10" x14ac:dyDescent="0.2">
      <c r="A578" s="3"/>
      <c r="B578" s="674"/>
      <c r="C578" s="674"/>
      <c r="D578" s="674"/>
      <c r="E578" s="674"/>
      <c r="F578" s="674"/>
      <c r="G578" s="674"/>
      <c r="H578" s="674"/>
      <c r="I578" s="674"/>
      <c r="J578" s="5"/>
    </row>
    <row r="579" spans="1:10" x14ac:dyDescent="0.2">
      <c r="A579" s="3"/>
      <c r="B579" s="674"/>
      <c r="C579" s="674"/>
      <c r="D579" s="674"/>
      <c r="E579" s="674"/>
      <c r="F579" s="674"/>
      <c r="G579" s="674"/>
      <c r="H579" s="674"/>
      <c r="I579" s="674"/>
      <c r="J579" s="5"/>
    </row>
    <row r="580" spans="1:10" x14ac:dyDescent="0.2">
      <c r="A580" s="3"/>
      <c r="B580" s="674"/>
      <c r="C580" s="674"/>
      <c r="D580" s="674"/>
      <c r="E580" s="674"/>
      <c r="F580" s="674"/>
      <c r="G580" s="674"/>
      <c r="H580" s="674"/>
      <c r="I580" s="674"/>
      <c r="J580" s="5"/>
    </row>
    <row r="581" spans="1:10" x14ac:dyDescent="0.2">
      <c r="A581" s="3"/>
      <c r="B581" s="674"/>
      <c r="C581" s="674"/>
      <c r="D581" s="674"/>
      <c r="E581" s="674"/>
      <c r="F581" s="674"/>
      <c r="G581" s="674"/>
      <c r="H581" s="674"/>
      <c r="I581" s="674"/>
      <c r="J581" s="5"/>
    </row>
    <row r="582" spans="1:10" x14ac:dyDescent="0.2">
      <c r="A582" s="3"/>
      <c r="B582" s="674"/>
      <c r="C582" s="674"/>
      <c r="D582" s="674"/>
      <c r="E582" s="674"/>
      <c r="F582" s="674"/>
      <c r="G582" s="674"/>
      <c r="H582" s="674"/>
      <c r="I582" s="674"/>
      <c r="J582" s="5"/>
    </row>
    <row r="583" spans="1:10" x14ac:dyDescent="0.2">
      <c r="A583" s="3"/>
      <c r="B583" s="674"/>
      <c r="C583" s="674"/>
      <c r="D583" s="674"/>
      <c r="E583" s="674"/>
      <c r="F583" s="674"/>
      <c r="G583" s="674"/>
      <c r="H583" s="674"/>
      <c r="I583" s="674"/>
      <c r="J583" s="5"/>
    </row>
    <row r="584" spans="1:10" x14ac:dyDescent="0.2">
      <c r="A584" s="3"/>
      <c r="B584" s="674"/>
      <c r="C584" s="674"/>
      <c r="D584" s="674"/>
      <c r="E584" s="674"/>
      <c r="F584" s="674"/>
      <c r="G584" s="674"/>
      <c r="H584" s="674"/>
      <c r="I584" s="674"/>
      <c r="J584" s="5"/>
    </row>
    <row r="585" spans="1:10" x14ac:dyDescent="0.2">
      <c r="A585" s="3"/>
      <c r="B585" s="674"/>
      <c r="C585" s="674"/>
      <c r="D585" s="674"/>
      <c r="E585" s="674"/>
      <c r="F585" s="674"/>
      <c r="G585" s="674"/>
      <c r="H585" s="674"/>
      <c r="I585" s="674"/>
      <c r="J585" s="5"/>
    </row>
    <row r="586" spans="1:10" x14ac:dyDescent="0.2">
      <c r="A586" s="3"/>
      <c r="B586" s="674"/>
      <c r="C586" s="674"/>
      <c r="D586" s="674"/>
      <c r="E586" s="674"/>
      <c r="F586" s="674"/>
      <c r="G586" s="674"/>
      <c r="H586" s="674"/>
      <c r="I586" s="674"/>
      <c r="J586" s="5"/>
    </row>
    <row r="587" spans="1:10" x14ac:dyDescent="0.2">
      <c r="A587" s="3"/>
      <c r="B587" s="674"/>
      <c r="C587" s="674"/>
      <c r="D587" s="674"/>
      <c r="E587" s="674"/>
      <c r="F587" s="674"/>
      <c r="G587" s="674"/>
      <c r="H587" s="674"/>
      <c r="I587" s="674"/>
      <c r="J587" s="5"/>
    </row>
    <row r="588" spans="1:10" x14ac:dyDescent="0.2">
      <c r="A588" s="3"/>
      <c r="B588" s="674"/>
      <c r="C588" s="674"/>
      <c r="D588" s="674"/>
      <c r="E588" s="674"/>
      <c r="F588" s="674"/>
      <c r="G588" s="674"/>
      <c r="H588" s="674"/>
      <c r="I588" s="674"/>
      <c r="J588" s="5"/>
    </row>
    <row r="589" spans="1:10" x14ac:dyDescent="0.2">
      <c r="A589" s="3"/>
      <c r="B589" s="674"/>
      <c r="C589" s="674"/>
      <c r="D589" s="674"/>
      <c r="E589" s="674"/>
      <c r="F589" s="674"/>
      <c r="G589" s="674"/>
      <c r="H589" s="674"/>
      <c r="I589" s="674"/>
      <c r="J589" s="5"/>
    </row>
    <row r="590" spans="1:10" x14ac:dyDescent="0.2">
      <c r="A590" s="3"/>
      <c r="B590" s="674"/>
      <c r="C590" s="674"/>
      <c r="D590" s="674"/>
      <c r="E590" s="674"/>
      <c r="F590" s="674"/>
      <c r="G590" s="674"/>
      <c r="H590" s="674"/>
      <c r="I590" s="674"/>
      <c r="J590" s="5"/>
    </row>
    <row r="591" spans="1:10" x14ac:dyDescent="0.2">
      <c r="A591" s="3"/>
      <c r="B591" s="674"/>
      <c r="C591" s="674"/>
      <c r="D591" s="674"/>
      <c r="E591" s="674"/>
      <c r="F591" s="674"/>
      <c r="G591" s="674"/>
      <c r="H591" s="674"/>
      <c r="I591" s="674"/>
      <c r="J591" s="5"/>
    </row>
    <row r="592" spans="1:10" x14ac:dyDescent="0.2">
      <c r="A592" s="3"/>
      <c r="B592" s="674"/>
      <c r="C592" s="674"/>
      <c r="D592" s="674"/>
      <c r="E592" s="674"/>
      <c r="F592" s="674"/>
      <c r="G592" s="674"/>
      <c r="H592" s="674"/>
      <c r="I592" s="674"/>
      <c r="J592" s="5"/>
    </row>
    <row r="593" spans="1:10" x14ac:dyDescent="0.2">
      <c r="A593" s="3"/>
      <c r="B593" s="674"/>
      <c r="C593" s="674"/>
      <c r="D593" s="674"/>
      <c r="E593" s="674"/>
      <c r="F593" s="674"/>
      <c r="G593" s="674"/>
      <c r="H593" s="674"/>
      <c r="I593" s="674"/>
      <c r="J593" s="5"/>
    </row>
    <row r="594" spans="1:10" x14ac:dyDescent="0.2">
      <c r="A594" s="3"/>
      <c r="B594" s="674"/>
      <c r="C594" s="674"/>
      <c r="D594" s="674"/>
      <c r="E594" s="674"/>
      <c r="F594" s="674"/>
      <c r="G594" s="674"/>
      <c r="H594" s="674"/>
      <c r="I594" s="674"/>
      <c r="J594" s="5"/>
    </row>
    <row r="595" spans="1:10" x14ac:dyDescent="0.2">
      <c r="A595" s="3"/>
      <c r="B595" s="674"/>
      <c r="C595" s="674"/>
      <c r="D595" s="674"/>
      <c r="E595" s="674"/>
      <c r="F595" s="674"/>
      <c r="G595" s="674"/>
      <c r="H595" s="674"/>
      <c r="I595" s="674"/>
      <c r="J595" s="5"/>
    </row>
    <row r="596" spans="1:10" x14ac:dyDescent="0.2">
      <c r="A596" s="3"/>
      <c r="B596" s="674"/>
      <c r="C596" s="674"/>
      <c r="D596" s="674"/>
      <c r="E596" s="674"/>
      <c r="F596" s="674"/>
      <c r="G596" s="674"/>
      <c r="H596" s="674"/>
      <c r="I596" s="674"/>
      <c r="J596" s="5"/>
    </row>
    <row r="597" spans="1:10" x14ac:dyDescent="0.2">
      <c r="A597" s="3"/>
      <c r="B597" s="674"/>
      <c r="C597" s="674"/>
      <c r="D597" s="674"/>
      <c r="E597" s="674"/>
      <c r="F597" s="674"/>
      <c r="G597" s="674"/>
      <c r="H597" s="674"/>
      <c r="I597" s="674"/>
      <c r="J597" s="5"/>
    </row>
    <row r="598" spans="1:10" x14ac:dyDescent="0.2">
      <c r="A598" s="3"/>
      <c r="B598" s="674"/>
      <c r="C598" s="674"/>
      <c r="D598" s="674"/>
      <c r="E598" s="674"/>
      <c r="F598" s="674"/>
      <c r="G598" s="674"/>
      <c r="H598" s="674"/>
      <c r="I598" s="674"/>
      <c r="J598" s="5"/>
    </row>
    <row r="599" spans="1:10" x14ac:dyDescent="0.2">
      <c r="A599" s="3"/>
      <c r="B599" s="674"/>
      <c r="C599" s="674"/>
      <c r="D599" s="674"/>
      <c r="E599" s="674"/>
      <c r="F599" s="674"/>
      <c r="G599" s="674"/>
      <c r="H599" s="674"/>
      <c r="I599" s="674"/>
      <c r="J599" s="5"/>
    </row>
    <row r="600" spans="1:10" x14ac:dyDescent="0.2">
      <c r="A600" s="3"/>
      <c r="B600" s="674"/>
      <c r="C600" s="674"/>
      <c r="D600" s="674"/>
      <c r="E600" s="674"/>
      <c r="F600" s="674"/>
      <c r="G600" s="674"/>
      <c r="H600" s="674"/>
      <c r="I600" s="674"/>
      <c r="J600" s="5"/>
    </row>
    <row r="601" spans="1:10" x14ac:dyDescent="0.2">
      <c r="A601" s="3"/>
      <c r="B601" s="674"/>
      <c r="C601" s="674"/>
      <c r="D601" s="674"/>
      <c r="E601" s="674"/>
      <c r="F601" s="674"/>
      <c r="G601" s="674"/>
      <c r="H601" s="674"/>
      <c r="I601" s="674"/>
      <c r="J601" s="5"/>
    </row>
    <row r="602" spans="1:10" x14ac:dyDescent="0.2">
      <c r="A602" s="3"/>
      <c r="B602" s="674"/>
      <c r="C602" s="674"/>
      <c r="D602" s="674"/>
      <c r="E602" s="674"/>
      <c r="F602" s="674"/>
      <c r="G602" s="674"/>
      <c r="H602" s="674"/>
      <c r="I602" s="674"/>
      <c r="J602" s="5"/>
    </row>
    <row r="603" spans="1:10" x14ac:dyDescent="0.2">
      <c r="A603" s="3"/>
      <c r="B603" s="674"/>
      <c r="C603" s="674"/>
      <c r="D603" s="674"/>
      <c r="E603" s="674"/>
      <c r="F603" s="674"/>
      <c r="G603" s="674"/>
      <c r="H603" s="674"/>
      <c r="I603" s="674"/>
      <c r="J603" s="5"/>
    </row>
    <row r="604" spans="1:10" x14ac:dyDescent="0.2">
      <c r="A604" s="3"/>
      <c r="B604" s="674"/>
      <c r="C604" s="674"/>
      <c r="D604" s="674"/>
      <c r="E604" s="674"/>
      <c r="F604" s="674"/>
      <c r="G604" s="674"/>
      <c r="H604" s="674"/>
      <c r="I604" s="674"/>
      <c r="J604" s="5"/>
    </row>
    <row r="605" spans="1:10" x14ac:dyDescent="0.2">
      <c r="A605" s="3"/>
      <c r="B605" s="674"/>
      <c r="C605" s="674"/>
      <c r="D605" s="674"/>
      <c r="E605" s="674"/>
      <c r="F605" s="674"/>
      <c r="G605" s="674"/>
      <c r="H605" s="674"/>
      <c r="I605" s="674"/>
      <c r="J605" s="5"/>
    </row>
    <row r="606" spans="1:10" x14ac:dyDescent="0.2">
      <c r="A606" s="3"/>
      <c r="B606" s="674"/>
      <c r="C606" s="674"/>
      <c r="D606" s="674"/>
      <c r="E606" s="674"/>
      <c r="F606" s="674"/>
      <c r="G606" s="674"/>
      <c r="H606" s="674"/>
      <c r="I606" s="674"/>
      <c r="J606" s="5"/>
    </row>
    <row r="607" spans="1:10" x14ac:dyDescent="0.2">
      <c r="A607" s="3"/>
      <c r="B607" s="674"/>
      <c r="C607" s="674"/>
      <c r="D607" s="674"/>
      <c r="E607" s="674"/>
      <c r="F607" s="674"/>
      <c r="G607" s="674"/>
      <c r="H607" s="674"/>
      <c r="I607" s="674"/>
      <c r="J607" s="5"/>
    </row>
    <row r="608" spans="1:10" x14ac:dyDescent="0.2">
      <c r="A608" s="3"/>
      <c r="B608" s="674"/>
      <c r="C608" s="674"/>
      <c r="D608" s="674"/>
      <c r="E608" s="674"/>
      <c r="F608" s="674"/>
      <c r="G608" s="674"/>
      <c r="H608" s="674"/>
      <c r="I608" s="674"/>
      <c r="J608" s="5"/>
    </row>
    <row r="609" spans="1:10" x14ac:dyDescent="0.2">
      <c r="A609" s="3"/>
      <c r="B609" s="674"/>
      <c r="C609" s="674"/>
      <c r="D609" s="674"/>
      <c r="E609" s="674"/>
      <c r="F609" s="674"/>
      <c r="G609" s="674"/>
      <c r="H609" s="674"/>
      <c r="I609" s="674"/>
      <c r="J609" s="5"/>
    </row>
    <row r="610" spans="1:10" x14ac:dyDescent="0.2">
      <c r="A610" s="3"/>
      <c r="B610" s="674"/>
      <c r="C610" s="674"/>
      <c r="D610" s="674"/>
      <c r="E610" s="674"/>
      <c r="F610" s="674"/>
      <c r="G610" s="674"/>
      <c r="H610" s="674"/>
      <c r="I610" s="674"/>
      <c r="J610" s="5"/>
    </row>
    <row r="611" spans="1:10" x14ac:dyDescent="0.2">
      <c r="A611" s="3"/>
      <c r="B611" s="674"/>
      <c r="C611" s="674"/>
      <c r="D611" s="674"/>
      <c r="E611" s="674"/>
      <c r="F611" s="674"/>
      <c r="G611" s="674"/>
      <c r="H611" s="674"/>
      <c r="I611" s="674"/>
      <c r="J611" s="5"/>
    </row>
    <row r="612" spans="1:10" x14ac:dyDescent="0.2">
      <c r="A612" s="3"/>
      <c r="B612" s="674"/>
      <c r="C612" s="674"/>
      <c r="D612" s="674"/>
      <c r="E612" s="674"/>
      <c r="F612" s="674"/>
      <c r="G612" s="674"/>
      <c r="H612" s="674"/>
      <c r="I612" s="674"/>
      <c r="J612" s="5"/>
    </row>
    <row r="613" spans="1:10" x14ac:dyDescent="0.2">
      <c r="A613" s="3"/>
      <c r="B613" s="674"/>
      <c r="C613" s="674"/>
      <c r="D613" s="674"/>
      <c r="E613" s="674"/>
      <c r="F613" s="674"/>
      <c r="G613" s="674"/>
      <c r="H613" s="674"/>
      <c r="I613" s="674"/>
      <c r="J613" s="5"/>
    </row>
    <row r="614" spans="1:10" x14ac:dyDescent="0.2">
      <c r="A614" s="3"/>
      <c r="B614" s="674"/>
      <c r="C614" s="674"/>
      <c r="D614" s="674"/>
      <c r="E614" s="674"/>
      <c r="F614" s="674"/>
      <c r="G614" s="674"/>
      <c r="H614" s="674"/>
      <c r="I614" s="674"/>
      <c r="J614" s="5"/>
    </row>
    <row r="615" spans="1:10" x14ac:dyDescent="0.2">
      <c r="A615" s="3"/>
      <c r="B615" s="674"/>
      <c r="C615" s="674"/>
      <c r="D615" s="674"/>
      <c r="E615" s="674"/>
      <c r="F615" s="674"/>
      <c r="G615" s="674"/>
      <c r="H615" s="674"/>
      <c r="I615" s="674"/>
      <c r="J615" s="5"/>
    </row>
    <row r="616" spans="1:10" x14ac:dyDescent="0.2">
      <c r="A616" s="3"/>
      <c r="B616" s="674"/>
      <c r="C616" s="674"/>
      <c r="D616" s="674"/>
      <c r="E616" s="674"/>
      <c r="F616" s="674"/>
      <c r="G616" s="674"/>
      <c r="H616" s="674"/>
      <c r="I616" s="674"/>
      <c r="J616" s="5"/>
    </row>
    <row r="617" spans="1:10" x14ac:dyDescent="0.2">
      <c r="A617" s="3"/>
      <c r="B617" s="674"/>
      <c r="C617" s="674"/>
      <c r="D617" s="674"/>
      <c r="E617" s="674"/>
      <c r="F617" s="674"/>
      <c r="G617" s="674"/>
      <c r="H617" s="674"/>
      <c r="I617" s="674"/>
      <c r="J617" s="5"/>
    </row>
    <row r="618" spans="1:10" x14ac:dyDescent="0.2">
      <c r="A618" s="3"/>
      <c r="B618" s="674"/>
      <c r="C618" s="674"/>
      <c r="D618" s="674"/>
      <c r="E618" s="674"/>
      <c r="F618" s="674"/>
      <c r="G618" s="674"/>
      <c r="H618" s="674"/>
      <c r="I618" s="674"/>
      <c r="J618" s="5"/>
    </row>
    <row r="619" spans="1:10" x14ac:dyDescent="0.2">
      <c r="A619" s="3"/>
      <c r="B619" s="674"/>
      <c r="C619" s="674"/>
      <c r="D619" s="674"/>
      <c r="E619" s="674"/>
      <c r="F619" s="674"/>
      <c r="G619" s="674"/>
      <c r="H619" s="674"/>
      <c r="I619" s="674"/>
      <c r="J619" s="5"/>
    </row>
    <row r="620" spans="1:10" x14ac:dyDescent="0.2">
      <c r="A620" s="3"/>
      <c r="B620" s="674"/>
      <c r="C620" s="674"/>
      <c r="D620" s="674"/>
      <c r="E620" s="674"/>
      <c r="F620" s="674"/>
      <c r="G620" s="674"/>
      <c r="H620" s="674"/>
      <c r="I620" s="674"/>
      <c r="J620" s="5"/>
    </row>
    <row r="621" spans="1:10" x14ac:dyDescent="0.2">
      <c r="A621" s="3"/>
      <c r="B621" s="674"/>
      <c r="C621" s="674"/>
      <c r="D621" s="674"/>
      <c r="E621" s="674"/>
      <c r="F621" s="674"/>
      <c r="G621" s="674"/>
      <c r="H621" s="674"/>
      <c r="I621" s="674"/>
      <c r="J621" s="5"/>
    </row>
    <row r="622" spans="1:10" x14ac:dyDescent="0.2">
      <c r="A622" s="3"/>
      <c r="B622" s="674"/>
      <c r="C622" s="674"/>
      <c r="D622" s="674"/>
      <c r="E622" s="674"/>
      <c r="F622" s="674"/>
      <c r="G622" s="674"/>
      <c r="H622" s="674"/>
      <c r="I622" s="674"/>
      <c r="J622" s="5"/>
    </row>
    <row r="623" spans="1:10" x14ac:dyDescent="0.2">
      <c r="A623" s="3"/>
      <c r="B623" s="674"/>
      <c r="C623" s="674"/>
      <c r="D623" s="674"/>
      <c r="E623" s="674"/>
      <c r="F623" s="674"/>
      <c r="G623" s="674"/>
      <c r="H623" s="674"/>
      <c r="I623" s="674"/>
      <c r="J623" s="5"/>
    </row>
    <row r="624" spans="1:10" x14ac:dyDescent="0.2">
      <c r="A624" s="3"/>
      <c r="B624" s="674"/>
      <c r="C624" s="674"/>
      <c r="D624" s="674"/>
      <c r="E624" s="674"/>
      <c r="F624" s="674"/>
      <c r="G624" s="674"/>
      <c r="H624" s="674"/>
      <c r="I624" s="674"/>
      <c r="J624" s="5"/>
    </row>
    <row r="625" spans="1:10" x14ac:dyDescent="0.2">
      <c r="A625" s="3"/>
      <c r="B625" s="674"/>
      <c r="C625" s="674"/>
      <c r="D625" s="674"/>
      <c r="E625" s="674"/>
      <c r="F625" s="674"/>
      <c r="G625" s="674"/>
      <c r="H625" s="674"/>
      <c r="I625" s="674"/>
      <c r="J625" s="5"/>
    </row>
    <row r="626" spans="1:10" x14ac:dyDescent="0.2">
      <c r="A626" s="3"/>
      <c r="B626" s="674"/>
      <c r="C626" s="674"/>
      <c r="D626" s="674"/>
      <c r="E626" s="674"/>
      <c r="F626" s="674"/>
      <c r="G626" s="674"/>
      <c r="H626" s="674"/>
      <c r="I626" s="674"/>
      <c r="J626" s="5"/>
    </row>
    <row r="627" spans="1:10" x14ac:dyDescent="0.2">
      <c r="A627" s="3"/>
      <c r="B627" s="674"/>
      <c r="C627" s="674"/>
      <c r="D627" s="674"/>
      <c r="E627" s="674"/>
      <c r="F627" s="674"/>
      <c r="G627" s="674"/>
      <c r="H627" s="674"/>
      <c r="I627" s="674"/>
      <c r="J627" s="5"/>
    </row>
    <row r="628" spans="1:10" x14ac:dyDescent="0.2">
      <c r="A628" s="3"/>
      <c r="B628" s="674"/>
      <c r="C628" s="674"/>
      <c r="D628" s="674"/>
      <c r="E628" s="674"/>
      <c r="F628" s="674"/>
      <c r="G628" s="674"/>
      <c r="H628" s="674"/>
      <c r="I628" s="674"/>
      <c r="J628" s="5"/>
    </row>
    <row r="629" spans="1:10" x14ac:dyDescent="0.2">
      <c r="A629" s="3"/>
      <c r="B629" s="674"/>
      <c r="C629" s="674"/>
      <c r="D629" s="674"/>
      <c r="E629" s="674"/>
      <c r="F629" s="674"/>
      <c r="G629" s="674"/>
      <c r="H629" s="674"/>
      <c r="I629" s="674"/>
      <c r="J629" s="5"/>
    </row>
    <row r="630" spans="1:10" x14ac:dyDescent="0.2">
      <c r="A630" s="3"/>
      <c r="B630" s="674"/>
      <c r="C630" s="674"/>
      <c r="D630" s="674"/>
      <c r="E630" s="674"/>
      <c r="F630" s="674"/>
      <c r="G630" s="674"/>
      <c r="H630" s="674"/>
      <c r="I630" s="674"/>
      <c r="J630" s="5"/>
    </row>
    <row r="631" spans="1:10" x14ac:dyDescent="0.2">
      <c r="A631" s="3"/>
      <c r="B631" s="674"/>
      <c r="C631" s="674"/>
      <c r="D631" s="674"/>
      <c r="E631" s="674"/>
      <c r="F631" s="674"/>
      <c r="G631" s="674"/>
      <c r="H631" s="674"/>
      <c r="I631" s="674"/>
      <c r="J631" s="5"/>
    </row>
    <row r="632" spans="1:10" x14ac:dyDescent="0.2">
      <c r="A632" s="3"/>
      <c r="B632" s="674"/>
      <c r="C632" s="674"/>
      <c r="D632" s="674"/>
      <c r="E632" s="674"/>
      <c r="F632" s="674"/>
      <c r="G632" s="674"/>
      <c r="H632" s="674"/>
      <c r="I632" s="674"/>
      <c r="J632" s="5"/>
    </row>
    <row r="633" spans="1:10" x14ac:dyDescent="0.2">
      <c r="A633" s="3"/>
      <c r="B633" s="674"/>
      <c r="C633" s="674"/>
      <c r="D633" s="674"/>
      <c r="E633" s="674"/>
      <c r="F633" s="674"/>
      <c r="G633" s="674"/>
      <c r="H633" s="674"/>
      <c r="I633" s="674"/>
      <c r="J633" s="5"/>
    </row>
    <row r="634" spans="1:10" x14ac:dyDescent="0.2">
      <c r="A634" s="3"/>
      <c r="B634" s="674"/>
      <c r="C634" s="674"/>
      <c r="D634" s="674"/>
      <c r="E634" s="674"/>
      <c r="F634" s="674"/>
      <c r="G634" s="674"/>
      <c r="H634" s="674"/>
      <c r="I634" s="674"/>
      <c r="J634" s="5"/>
    </row>
    <row r="635" spans="1:10" x14ac:dyDescent="0.2">
      <c r="A635" s="3"/>
      <c r="B635" s="674"/>
      <c r="C635" s="674"/>
      <c r="D635" s="674"/>
      <c r="E635" s="674"/>
      <c r="F635" s="674"/>
      <c r="G635" s="674"/>
      <c r="H635" s="674"/>
      <c r="I635" s="674"/>
      <c r="J635" s="5"/>
    </row>
    <row r="636" spans="1:10" x14ac:dyDescent="0.2">
      <c r="A636" s="3"/>
      <c r="B636" s="674"/>
      <c r="C636" s="674"/>
      <c r="D636" s="674"/>
      <c r="E636" s="674"/>
      <c r="F636" s="674"/>
      <c r="G636" s="674"/>
      <c r="H636" s="674"/>
      <c r="I636" s="674"/>
      <c r="J636" s="5"/>
    </row>
    <row r="637" spans="1:10" x14ac:dyDescent="0.2">
      <c r="A637" s="3"/>
      <c r="B637" s="674"/>
      <c r="C637" s="674"/>
      <c r="D637" s="674"/>
      <c r="E637" s="674"/>
      <c r="F637" s="674"/>
      <c r="G637" s="674"/>
      <c r="H637" s="674"/>
      <c r="I637" s="674"/>
      <c r="J637" s="5"/>
    </row>
    <row r="638" spans="1:10" x14ac:dyDescent="0.2">
      <c r="A638" s="3"/>
      <c r="B638" s="674"/>
      <c r="C638" s="674"/>
      <c r="D638" s="674"/>
      <c r="E638" s="674"/>
      <c r="F638" s="674"/>
      <c r="G638" s="674"/>
      <c r="H638" s="674"/>
      <c r="I638" s="674"/>
      <c r="J638" s="5"/>
    </row>
    <row r="639" spans="1:10" x14ac:dyDescent="0.2">
      <c r="A639" s="3"/>
      <c r="B639" s="674"/>
      <c r="C639" s="674"/>
      <c r="D639" s="674"/>
      <c r="E639" s="674"/>
      <c r="F639" s="674"/>
      <c r="G639" s="674"/>
      <c r="H639" s="674"/>
      <c r="I639" s="674"/>
      <c r="J639" s="5"/>
    </row>
    <row r="640" spans="1:10" x14ac:dyDescent="0.2">
      <c r="A640" s="3"/>
      <c r="B640" s="674"/>
      <c r="C640" s="674"/>
      <c r="D640" s="674"/>
      <c r="E640" s="674"/>
      <c r="F640" s="674"/>
      <c r="G640" s="674"/>
      <c r="H640" s="674"/>
      <c r="I640" s="674"/>
      <c r="J640" s="5"/>
    </row>
    <row r="641" spans="1:10" x14ac:dyDescent="0.2">
      <c r="A641" s="3"/>
      <c r="B641" s="674"/>
      <c r="C641" s="674"/>
      <c r="D641" s="674"/>
      <c r="E641" s="674"/>
      <c r="F641" s="674"/>
      <c r="G641" s="674"/>
      <c r="H641" s="674"/>
      <c r="I641" s="674"/>
      <c r="J641" s="5"/>
    </row>
    <row r="642" spans="1:10" x14ac:dyDescent="0.2">
      <c r="A642" s="3"/>
      <c r="B642" s="674"/>
      <c r="C642" s="674"/>
      <c r="D642" s="674"/>
      <c r="E642" s="674"/>
      <c r="F642" s="674"/>
      <c r="G642" s="674"/>
      <c r="H642" s="674"/>
      <c r="I642" s="674"/>
      <c r="J642" s="5"/>
    </row>
    <row r="643" spans="1:10" x14ac:dyDescent="0.2">
      <c r="A643" s="3"/>
      <c r="B643" s="674"/>
      <c r="C643" s="674"/>
      <c r="D643" s="674"/>
      <c r="E643" s="674"/>
      <c r="F643" s="674"/>
      <c r="G643" s="674"/>
      <c r="H643" s="674"/>
      <c r="I643" s="674"/>
      <c r="J643" s="5"/>
    </row>
    <row r="644" spans="1:10" x14ac:dyDescent="0.2">
      <c r="A644" s="3"/>
      <c r="B644" s="674"/>
      <c r="C644" s="674"/>
      <c r="D644" s="674"/>
      <c r="E644" s="674"/>
      <c r="F644" s="674"/>
      <c r="G644" s="674"/>
      <c r="H644" s="674"/>
      <c r="I644" s="674"/>
      <c r="J644" s="5"/>
    </row>
    <row r="645" spans="1:10" x14ac:dyDescent="0.2">
      <c r="A645" s="3"/>
      <c r="B645" s="674"/>
      <c r="C645" s="674"/>
      <c r="D645" s="674"/>
      <c r="E645" s="674"/>
      <c r="F645" s="674"/>
      <c r="G645" s="674"/>
      <c r="H645" s="674"/>
      <c r="I645" s="674"/>
      <c r="J645" s="5"/>
    </row>
    <row r="646" spans="1:10" x14ac:dyDescent="0.2">
      <c r="A646" s="3"/>
      <c r="B646" s="674"/>
      <c r="C646" s="674"/>
      <c r="D646" s="674"/>
      <c r="E646" s="674"/>
      <c r="F646" s="674"/>
      <c r="G646" s="674"/>
      <c r="H646" s="674"/>
      <c r="I646" s="674"/>
      <c r="J646" s="5"/>
    </row>
    <row r="647" spans="1:10" x14ac:dyDescent="0.2">
      <c r="A647" s="3"/>
      <c r="B647" s="674"/>
      <c r="C647" s="674"/>
      <c r="D647" s="674"/>
      <c r="E647" s="674"/>
      <c r="F647" s="674"/>
      <c r="G647" s="674"/>
      <c r="H647" s="674"/>
      <c r="I647" s="674"/>
      <c r="J647" s="5"/>
    </row>
    <row r="648" spans="1:10" x14ac:dyDescent="0.2">
      <c r="A648" s="3"/>
      <c r="B648" s="674"/>
      <c r="C648" s="674"/>
      <c r="D648" s="674"/>
      <c r="E648" s="674"/>
      <c r="F648" s="674"/>
      <c r="G648" s="674"/>
      <c r="H648" s="674"/>
      <c r="I648" s="674"/>
      <c r="J648" s="5"/>
    </row>
    <row r="649" spans="1:10" x14ac:dyDescent="0.2">
      <c r="A649" s="3"/>
      <c r="B649" s="674"/>
      <c r="C649" s="674"/>
      <c r="D649" s="674"/>
      <c r="E649" s="674"/>
      <c r="F649" s="674"/>
      <c r="G649" s="674"/>
      <c r="H649" s="674"/>
      <c r="I649" s="674"/>
      <c r="J649" s="5"/>
    </row>
    <row r="650" spans="1:10" x14ac:dyDescent="0.2">
      <c r="A650" s="3"/>
      <c r="B650" s="674"/>
      <c r="C650" s="674"/>
      <c r="D650" s="674"/>
      <c r="E650" s="674"/>
      <c r="F650" s="674"/>
      <c r="G650" s="674"/>
      <c r="H650" s="674"/>
      <c r="I650" s="674"/>
      <c r="J650" s="5"/>
    </row>
    <row r="651" spans="1:10" x14ac:dyDescent="0.2">
      <c r="A651" s="3"/>
      <c r="B651" s="674"/>
      <c r="C651" s="674"/>
      <c r="D651" s="674"/>
      <c r="E651" s="674"/>
      <c r="F651" s="674"/>
      <c r="G651" s="674"/>
      <c r="H651" s="674"/>
      <c r="I651" s="674"/>
      <c r="J651" s="5"/>
    </row>
    <row r="652" spans="1:10" x14ac:dyDescent="0.2">
      <c r="A652" s="3"/>
      <c r="B652" s="674"/>
      <c r="C652" s="674"/>
      <c r="D652" s="674"/>
      <c r="E652" s="674"/>
      <c r="F652" s="674"/>
      <c r="G652" s="674"/>
      <c r="H652" s="674"/>
      <c r="I652" s="674"/>
      <c r="J652" s="5"/>
    </row>
    <row r="653" spans="1:10" x14ac:dyDescent="0.2">
      <c r="A653" s="3"/>
      <c r="B653" s="674"/>
      <c r="C653" s="674"/>
      <c r="D653" s="674"/>
      <c r="E653" s="674"/>
      <c r="F653" s="674"/>
      <c r="G653" s="674"/>
      <c r="H653" s="674"/>
      <c r="I653" s="674"/>
      <c r="J653" s="5"/>
    </row>
    <row r="654" spans="1:10" x14ac:dyDescent="0.2">
      <c r="A654" s="3"/>
      <c r="B654" s="674"/>
      <c r="C654" s="674"/>
      <c r="D654" s="674"/>
      <c r="E654" s="674"/>
      <c r="F654" s="674"/>
      <c r="G654" s="674"/>
      <c r="H654" s="674"/>
      <c r="I654" s="674"/>
      <c r="J654" s="5"/>
    </row>
    <row r="655" spans="1:10" x14ac:dyDescent="0.2">
      <c r="A655" s="3"/>
      <c r="B655" s="674"/>
      <c r="C655" s="674"/>
      <c r="D655" s="674"/>
      <c r="E655" s="674"/>
      <c r="F655" s="674"/>
      <c r="G655" s="674"/>
      <c r="H655" s="674"/>
      <c r="I655" s="674"/>
      <c r="J655" s="5"/>
    </row>
    <row r="656" spans="1:10" x14ac:dyDescent="0.2">
      <c r="A656" s="3"/>
      <c r="B656" s="674"/>
      <c r="C656" s="674"/>
      <c r="D656" s="674"/>
      <c r="E656" s="674"/>
      <c r="F656" s="674"/>
      <c r="G656" s="674"/>
      <c r="H656" s="674"/>
      <c r="I656" s="674"/>
      <c r="J656" s="5"/>
    </row>
    <row r="657" spans="1:10" x14ac:dyDescent="0.2">
      <c r="A657" s="3"/>
      <c r="B657" s="674"/>
      <c r="C657" s="674"/>
      <c r="D657" s="674"/>
      <c r="E657" s="674"/>
      <c r="F657" s="674"/>
      <c r="G657" s="674"/>
      <c r="H657" s="674"/>
      <c r="I657" s="674"/>
      <c r="J657" s="5"/>
    </row>
    <row r="658" spans="1:10" x14ac:dyDescent="0.2">
      <c r="A658" s="3"/>
      <c r="B658" s="674"/>
      <c r="C658" s="674"/>
      <c r="D658" s="674"/>
      <c r="E658" s="674"/>
      <c r="F658" s="674"/>
      <c r="G658" s="674"/>
      <c r="H658" s="674"/>
      <c r="I658" s="674"/>
      <c r="J658" s="5"/>
    </row>
    <row r="659" spans="1:10" x14ac:dyDescent="0.2">
      <c r="A659" s="3"/>
      <c r="B659" s="674"/>
      <c r="C659" s="674"/>
      <c r="D659" s="674"/>
      <c r="E659" s="674"/>
      <c r="F659" s="674"/>
      <c r="G659" s="674"/>
      <c r="H659" s="674"/>
      <c r="I659" s="674"/>
      <c r="J659" s="5"/>
    </row>
    <row r="660" spans="1:10" x14ac:dyDescent="0.2">
      <c r="A660" s="3"/>
      <c r="B660" s="674"/>
      <c r="C660" s="674"/>
      <c r="D660" s="674"/>
      <c r="E660" s="674"/>
      <c r="F660" s="674"/>
      <c r="G660" s="674"/>
      <c r="H660" s="674"/>
      <c r="I660" s="674"/>
      <c r="J660" s="5"/>
    </row>
    <row r="661" spans="1:10" x14ac:dyDescent="0.2">
      <c r="A661" s="3"/>
      <c r="B661" s="674"/>
      <c r="C661" s="674"/>
      <c r="D661" s="674"/>
      <c r="E661" s="674"/>
      <c r="F661" s="674"/>
      <c r="G661" s="674"/>
      <c r="H661" s="674"/>
      <c r="I661" s="674"/>
      <c r="J661" s="5"/>
    </row>
    <row r="662" spans="1:10" x14ac:dyDescent="0.2">
      <c r="A662" s="3"/>
      <c r="B662" s="674"/>
      <c r="C662" s="674"/>
      <c r="D662" s="674"/>
      <c r="E662" s="674"/>
      <c r="F662" s="674"/>
      <c r="G662" s="674"/>
      <c r="H662" s="674"/>
      <c r="I662" s="674"/>
      <c r="J662" s="5"/>
    </row>
    <row r="663" spans="1:10" x14ac:dyDescent="0.2">
      <c r="A663" s="3"/>
      <c r="B663" s="674"/>
      <c r="C663" s="674"/>
      <c r="D663" s="674"/>
      <c r="E663" s="674"/>
      <c r="F663" s="674"/>
      <c r="G663" s="674"/>
      <c r="H663" s="674"/>
      <c r="I663" s="674"/>
      <c r="J663" s="5"/>
    </row>
    <row r="664" spans="1:10" x14ac:dyDescent="0.2">
      <c r="A664" s="3"/>
      <c r="B664" s="674"/>
      <c r="C664" s="674"/>
      <c r="D664" s="674"/>
      <c r="E664" s="674"/>
      <c r="F664" s="674"/>
      <c r="G664" s="674"/>
      <c r="H664" s="674"/>
      <c r="I664" s="674"/>
      <c r="J664" s="5"/>
    </row>
    <row r="665" spans="1:10" x14ac:dyDescent="0.2">
      <c r="A665" s="3"/>
      <c r="B665" s="674"/>
      <c r="C665" s="674"/>
      <c r="D665" s="674"/>
      <c r="E665" s="674"/>
      <c r="F665" s="674"/>
      <c r="G665" s="674"/>
      <c r="H665" s="674"/>
      <c r="I665" s="674"/>
      <c r="J665" s="5"/>
    </row>
    <row r="666" spans="1:10" x14ac:dyDescent="0.2">
      <c r="A666" s="3"/>
      <c r="B666" s="674"/>
      <c r="C666" s="674"/>
      <c r="D666" s="674"/>
      <c r="E666" s="674"/>
      <c r="F666" s="674"/>
      <c r="G666" s="674"/>
      <c r="H666" s="674"/>
      <c r="I666" s="674"/>
      <c r="J666" s="5"/>
    </row>
    <row r="667" spans="1:10" x14ac:dyDescent="0.2">
      <c r="A667" s="3"/>
      <c r="B667" s="674"/>
      <c r="C667" s="674"/>
      <c r="D667" s="674"/>
      <c r="E667" s="674"/>
      <c r="F667" s="674"/>
      <c r="G667" s="674"/>
      <c r="H667" s="674"/>
      <c r="I667" s="674"/>
      <c r="J667" s="5"/>
    </row>
    <row r="668" spans="1:10" x14ac:dyDescent="0.2">
      <c r="A668" s="3"/>
      <c r="B668" s="674"/>
      <c r="C668" s="674"/>
      <c r="D668" s="674"/>
      <c r="E668" s="674"/>
      <c r="F668" s="674"/>
      <c r="G668" s="674"/>
      <c r="H668" s="674"/>
      <c r="I668" s="674"/>
      <c r="J668" s="5"/>
    </row>
    <row r="669" spans="1:10" x14ac:dyDescent="0.2">
      <c r="A669" s="3"/>
      <c r="B669" s="674"/>
      <c r="C669" s="674"/>
      <c r="D669" s="674"/>
      <c r="E669" s="674"/>
      <c r="F669" s="674"/>
      <c r="G669" s="674"/>
      <c r="H669" s="674"/>
      <c r="I669" s="674"/>
      <c r="J669" s="5"/>
    </row>
    <row r="670" spans="1:10" x14ac:dyDescent="0.2">
      <c r="A670" s="3"/>
      <c r="B670" s="674"/>
      <c r="C670" s="674"/>
      <c r="D670" s="674"/>
      <c r="E670" s="674"/>
      <c r="F670" s="674"/>
      <c r="G670" s="674"/>
      <c r="H670" s="674"/>
      <c r="I670" s="674"/>
      <c r="J670" s="5"/>
    </row>
    <row r="671" spans="1:10" x14ac:dyDescent="0.2">
      <c r="A671" s="3"/>
      <c r="B671" s="674"/>
      <c r="C671" s="674"/>
      <c r="D671" s="674"/>
      <c r="E671" s="674"/>
      <c r="F671" s="674"/>
      <c r="G671" s="674"/>
      <c r="H671" s="674"/>
      <c r="I671" s="674"/>
      <c r="J671" s="5"/>
    </row>
    <row r="672" spans="1:10" x14ac:dyDescent="0.2">
      <c r="A672" s="3"/>
      <c r="B672" s="674"/>
      <c r="C672" s="674"/>
      <c r="D672" s="674"/>
      <c r="E672" s="674"/>
      <c r="F672" s="674"/>
      <c r="G672" s="674"/>
      <c r="H672" s="674"/>
      <c r="I672" s="674"/>
      <c r="J672" s="5"/>
    </row>
    <row r="673" spans="1:10" x14ac:dyDescent="0.2">
      <c r="A673" s="3"/>
      <c r="B673" s="674"/>
      <c r="C673" s="674"/>
      <c r="D673" s="674"/>
      <c r="E673" s="674"/>
      <c r="F673" s="674"/>
      <c r="G673" s="674"/>
      <c r="H673" s="674"/>
      <c r="I673" s="674"/>
      <c r="J673" s="5"/>
    </row>
    <row r="674" spans="1:10" x14ac:dyDescent="0.2">
      <c r="A674" s="3"/>
      <c r="B674" s="674"/>
      <c r="C674" s="674"/>
      <c r="D674" s="674"/>
      <c r="E674" s="674"/>
      <c r="F674" s="674"/>
      <c r="G674" s="674"/>
      <c r="H674" s="674"/>
      <c r="I674" s="674"/>
      <c r="J674" s="5"/>
    </row>
    <row r="675" spans="1:10" x14ac:dyDescent="0.2">
      <c r="A675" s="3"/>
      <c r="B675" s="674"/>
      <c r="C675" s="674"/>
      <c r="D675" s="674"/>
      <c r="E675" s="674"/>
      <c r="F675" s="674"/>
      <c r="G675" s="674"/>
      <c r="H675" s="674"/>
      <c r="I675" s="674"/>
      <c r="J675" s="5"/>
    </row>
    <row r="676" spans="1:10" x14ac:dyDescent="0.2">
      <c r="A676" s="3"/>
      <c r="B676" s="674"/>
      <c r="C676" s="674"/>
      <c r="D676" s="674"/>
      <c r="E676" s="674"/>
      <c r="F676" s="674"/>
      <c r="G676" s="674"/>
      <c r="H676" s="674"/>
      <c r="I676" s="674"/>
      <c r="J676" s="5"/>
    </row>
    <row r="677" spans="1:10" x14ac:dyDescent="0.2">
      <c r="A677" s="3"/>
      <c r="B677" s="674"/>
      <c r="C677" s="674"/>
      <c r="D677" s="674"/>
      <c r="E677" s="674"/>
      <c r="F677" s="674"/>
      <c r="G677" s="674"/>
      <c r="H677" s="674"/>
      <c r="I677" s="674"/>
      <c r="J677" s="5"/>
    </row>
    <row r="678" spans="1:10" x14ac:dyDescent="0.2">
      <c r="A678" s="3"/>
      <c r="B678" s="674"/>
      <c r="C678" s="674"/>
      <c r="D678" s="674"/>
      <c r="E678" s="674"/>
      <c r="F678" s="674"/>
      <c r="G678" s="674"/>
      <c r="H678" s="674"/>
      <c r="I678" s="674"/>
      <c r="J678" s="5"/>
    </row>
    <row r="679" spans="1:10" x14ac:dyDescent="0.2">
      <c r="A679" s="3"/>
      <c r="B679" s="674"/>
      <c r="C679" s="674"/>
      <c r="D679" s="674"/>
      <c r="E679" s="674"/>
      <c r="F679" s="674"/>
      <c r="G679" s="674"/>
      <c r="H679" s="674"/>
      <c r="I679" s="674"/>
      <c r="J679" s="5"/>
    </row>
    <row r="680" spans="1:10" x14ac:dyDescent="0.2">
      <c r="A680" s="3"/>
      <c r="B680" s="674"/>
      <c r="C680" s="674"/>
      <c r="D680" s="674"/>
      <c r="E680" s="674"/>
      <c r="F680" s="674"/>
      <c r="G680" s="674"/>
      <c r="H680" s="674"/>
      <c r="I680" s="674"/>
      <c r="J680" s="5"/>
    </row>
    <row r="681" spans="1:10" x14ac:dyDescent="0.2">
      <c r="A681" s="3"/>
      <c r="B681" s="674"/>
      <c r="C681" s="674"/>
      <c r="D681" s="674"/>
      <c r="E681" s="674"/>
      <c r="F681" s="674"/>
      <c r="G681" s="674"/>
      <c r="H681" s="674"/>
      <c r="I681" s="674"/>
      <c r="J681" s="5"/>
    </row>
    <row r="682" spans="1:10" x14ac:dyDescent="0.2">
      <c r="A682" s="3"/>
      <c r="B682" s="674"/>
      <c r="C682" s="674"/>
      <c r="D682" s="674"/>
      <c r="E682" s="674"/>
      <c r="F682" s="674"/>
      <c r="G682" s="674"/>
      <c r="H682" s="674"/>
      <c r="I682" s="674"/>
      <c r="J682" s="5"/>
    </row>
    <row r="683" spans="1:10" x14ac:dyDescent="0.2">
      <c r="A683" s="3"/>
      <c r="B683" s="674"/>
      <c r="C683" s="674"/>
      <c r="D683" s="674"/>
      <c r="E683" s="674"/>
      <c r="F683" s="674"/>
      <c r="G683" s="674"/>
      <c r="H683" s="674"/>
      <c r="I683" s="674"/>
      <c r="J683" s="5"/>
    </row>
    <row r="684" spans="1:10" x14ac:dyDescent="0.2">
      <c r="A684" s="3"/>
      <c r="B684" s="674"/>
      <c r="C684" s="674"/>
      <c r="D684" s="674"/>
      <c r="E684" s="674"/>
      <c r="F684" s="674"/>
      <c r="G684" s="674"/>
      <c r="H684" s="674"/>
      <c r="I684" s="674"/>
      <c r="J684" s="5"/>
    </row>
    <row r="685" spans="1:10" x14ac:dyDescent="0.2">
      <c r="A685" s="3"/>
      <c r="B685" s="674"/>
      <c r="C685" s="674"/>
      <c r="D685" s="674"/>
      <c r="E685" s="674"/>
      <c r="F685" s="674"/>
      <c r="G685" s="674"/>
      <c r="H685" s="674"/>
      <c r="I685" s="674"/>
      <c r="J685" s="5"/>
    </row>
    <row r="686" spans="1:10" x14ac:dyDescent="0.2">
      <c r="A686" s="3"/>
      <c r="B686" s="674"/>
      <c r="C686" s="674"/>
      <c r="D686" s="674"/>
      <c r="E686" s="674"/>
      <c r="F686" s="674"/>
      <c r="G686" s="674"/>
      <c r="H686" s="674"/>
      <c r="I686" s="674"/>
      <c r="J686" s="5"/>
    </row>
    <row r="687" spans="1:10" x14ac:dyDescent="0.2">
      <c r="A687" s="3"/>
      <c r="B687" s="674"/>
      <c r="C687" s="674"/>
      <c r="D687" s="674"/>
      <c r="E687" s="674"/>
      <c r="F687" s="674"/>
      <c r="G687" s="674"/>
      <c r="H687" s="674"/>
      <c r="I687" s="674"/>
      <c r="J687" s="5"/>
    </row>
    <row r="688" spans="1:10" x14ac:dyDescent="0.2">
      <c r="A688" s="3"/>
      <c r="B688" s="674"/>
      <c r="C688" s="674"/>
      <c r="D688" s="674"/>
      <c r="E688" s="674"/>
      <c r="F688" s="674"/>
      <c r="G688" s="674"/>
      <c r="H688" s="674"/>
      <c r="I688" s="674"/>
      <c r="J688" s="5"/>
    </row>
    <row r="689" spans="1:10" x14ac:dyDescent="0.2">
      <c r="A689" s="3"/>
      <c r="B689" s="674"/>
      <c r="C689" s="674"/>
      <c r="D689" s="674"/>
      <c r="E689" s="674"/>
      <c r="F689" s="674"/>
      <c r="G689" s="674"/>
      <c r="H689" s="674"/>
      <c r="I689" s="674"/>
      <c r="J689" s="5"/>
    </row>
    <row r="690" spans="1:10" x14ac:dyDescent="0.2">
      <c r="A690" s="3"/>
      <c r="B690" s="674"/>
      <c r="C690" s="674"/>
      <c r="D690" s="674"/>
      <c r="E690" s="674"/>
      <c r="F690" s="674"/>
      <c r="G690" s="674"/>
      <c r="H690" s="674"/>
      <c r="I690" s="674"/>
      <c r="J690" s="5"/>
    </row>
    <row r="691" spans="1:10" x14ac:dyDescent="0.2">
      <c r="A691" s="3"/>
      <c r="B691" s="674"/>
      <c r="C691" s="674"/>
      <c r="D691" s="674"/>
      <c r="E691" s="674"/>
      <c r="F691" s="674"/>
      <c r="G691" s="674"/>
      <c r="H691" s="674"/>
      <c r="I691" s="674"/>
      <c r="J691" s="5"/>
    </row>
    <row r="692" spans="1:10" x14ac:dyDescent="0.2">
      <c r="A692" s="3"/>
      <c r="B692" s="674"/>
      <c r="C692" s="674"/>
      <c r="D692" s="674"/>
      <c r="E692" s="674"/>
      <c r="F692" s="674"/>
      <c r="G692" s="674"/>
      <c r="H692" s="674"/>
      <c r="I692" s="674"/>
      <c r="J692" s="5"/>
    </row>
    <row r="693" spans="1:10" x14ac:dyDescent="0.2">
      <c r="A693" s="3"/>
      <c r="B693" s="674"/>
      <c r="C693" s="674"/>
      <c r="D693" s="674"/>
      <c r="E693" s="674"/>
      <c r="F693" s="674"/>
      <c r="G693" s="674"/>
      <c r="H693" s="674"/>
      <c r="I693" s="674"/>
      <c r="J693" s="5"/>
    </row>
    <row r="694" spans="1:10" x14ac:dyDescent="0.2">
      <c r="A694" s="3"/>
      <c r="B694" s="674"/>
      <c r="C694" s="674"/>
      <c r="D694" s="674"/>
      <c r="E694" s="674"/>
      <c r="F694" s="674"/>
      <c r="G694" s="674"/>
      <c r="H694" s="674"/>
      <c r="I694" s="674"/>
      <c r="J694" s="5"/>
    </row>
    <row r="695" spans="1:10" x14ac:dyDescent="0.2">
      <c r="A695" s="3"/>
      <c r="B695" s="674"/>
      <c r="C695" s="674"/>
      <c r="D695" s="674"/>
      <c r="E695" s="674"/>
      <c r="F695" s="674"/>
      <c r="G695" s="674"/>
      <c r="H695" s="674"/>
      <c r="I695" s="674"/>
      <c r="J695" s="5"/>
    </row>
    <row r="696" spans="1:10" x14ac:dyDescent="0.2">
      <c r="A696" s="3"/>
      <c r="B696" s="674"/>
      <c r="C696" s="674"/>
      <c r="D696" s="674"/>
      <c r="E696" s="674"/>
      <c r="F696" s="674"/>
      <c r="G696" s="674"/>
      <c r="H696" s="674"/>
      <c r="I696" s="674"/>
      <c r="J696" s="5"/>
    </row>
    <row r="697" spans="1:10" x14ac:dyDescent="0.2">
      <c r="A697" s="3"/>
      <c r="B697" s="674"/>
      <c r="C697" s="674"/>
      <c r="D697" s="674"/>
      <c r="E697" s="674"/>
      <c r="F697" s="674"/>
      <c r="G697" s="674"/>
      <c r="H697" s="674"/>
      <c r="I697" s="674"/>
      <c r="J697" s="5"/>
    </row>
    <row r="698" spans="1:10" x14ac:dyDescent="0.2">
      <c r="A698" s="3"/>
      <c r="B698" s="674"/>
      <c r="C698" s="674"/>
      <c r="D698" s="674"/>
      <c r="E698" s="674"/>
      <c r="F698" s="674"/>
      <c r="G698" s="674"/>
      <c r="H698" s="674"/>
      <c r="I698" s="674"/>
      <c r="J698" s="5"/>
    </row>
    <row r="699" spans="1:10" x14ac:dyDescent="0.2">
      <c r="A699" s="3"/>
      <c r="B699" s="674"/>
      <c r="C699" s="674"/>
      <c r="D699" s="674"/>
      <c r="E699" s="674"/>
      <c r="F699" s="674"/>
      <c r="G699" s="674"/>
      <c r="H699" s="674"/>
      <c r="I699" s="674"/>
      <c r="J699" s="5"/>
    </row>
    <row r="700" spans="1:10" x14ac:dyDescent="0.2">
      <c r="A700" s="3"/>
      <c r="B700" s="674"/>
      <c r="C700" s="674"/>
      <c r="D700" s="674"/>
      <c r="E700" s="674"/>
      <c r="F700" s="674"/>
      <c r="G700" s="674"/>
      <c r="H700" s="674"/>
      <c r="I700" s="674"/>
      <c r="J700" s="5"/>
    </row>
    <row r="701" spans="1:10" x14ac:dyDescent="0.2">
      <c r="A701" s="3"/>
      <c r="B701" s="674"/>
      <c r="C701" s="674"/>
      <c r="D701" s="674"/>
      <c r="E701" s="674"/>
      <c r="F701" s="674"/>
      <c r="G701" s="674"/>
      <c r="H701" s="674"/>
      <c r="I701" s="674"/>
      <c r="J701" s="5"/>
    </row>
    <row r="702" spans="1:10" x14ac:dyDescent="0.2">
      <c r="A702" s="3"/>
      <c r="B702" s="674"/>
      <c r="C702" s="674"/>
      <c r="D702" s="674"/>
      <c r="E702" s="674"/>
      <c r="F702" s="674"/>
      <c r="G702" s="674"/>
      <c r="H702" s="674"/>
      <c r="I702" s="674"/>
      <c r="J702" s="5"/>
    </row>
    <row r="703" spans="1:10" x14ac:dyDescent="0.2">
      <c r="A703" s="3"/>
      <c r="B703" s="674"/>
      <c r="C703" s="674"/>
      <c r="D703" s="674"/>
      <c r="E703" s="674"/>
      <c r="F703" s="674"/>
      <c r="G703" s="674"/>
      <c r="H703" s="674"/>
      <c r="I703" s="674"/>
      <c r="J703" s="5"/>
    </row>
    <row r="704" spans="1:10" x14ac:dyDescent="0.2">
      <c r="A704" s="3"/>
      <c r="B704" s="674"/>
      <c r="C704" s="674"/>
      <c r="D704" s="674"/>
      <c r="E704" s="674"/>
      <c r="F704" s="674"/>
      <c r="G704" s="674"/>
      <c r="H704" s="674"/>
      <c r="I704" s="674"/>
      <c r="J704" s="5"/>
    </row>
    <row r="705" spans="1:10" x14ac:dyDescent="0.2">
      <c r="A705" s="3"/>
      <c r="B705" s="674"/>
      <c r="C705" s="674"/>
      <c r="D705" s="674"/>
      <c r="E705" s="674"/>
      <c r="F705" s="674"/>
      <c r="G705" s="674"/>
      <c r="H705" s="674"/>
      <c r="I705" s="674"/>
      <c r="J705" s="5"/>
    </row>
    <row r="706" spans="1:10" x14ac:dyDescent="0.2">
      <c r="A706" s="3"/>
      <c r="B706" s="674"/>
      <c r="C706" s="674"/>
      <c r="D706" s="674"/>
      <c r="E706" s="674"/>
      <c r="F706" s="674"/>
      <c r="G706" s="674"/>
      <c r="H706" s="674"/>
      <c r="I706" s="674"/>
      <c r="J706" s="5"/>
    </row>
    <row r="707" spans="1:10" x14ac:dyDescent="0.2">
      <c r="A707" s="3"/>
      <c r="B707" s="674"/>
      <c r="C707" s="674"/>
      <c r="D707" s="674"/>
      <c r="E707" s="674"/>
      <c r="F707" s="674"/>
      <c r="G707" s="674"/>
      <c r="H707" s="674"/>
      <c r="I707" s="674"/>
      <c r="J707" s="5"/>
    </row>
    <row r="708" spans="1:10" x14ac:dyDescent="0.2">
      <c r="A708" s="3"/>
      <c r="B708" s="674"/>
      <c r="C708" s="674"/>
      <c r="D708" s="674"/>
      <c r="E708" s="674"/>
      <c r="F708" s="674"/>
      <c r="G708" s="674"/>
      <c r="H708" s="674"/>
      <c r="I708" s="674"/>
      <c r="J708" s="5"/>
    </row>
    <row r="709" spans="1:10" x14ac:dyDescent="0.2">
      <c r="A709" s="3"/>
      <c r="B709" s="674"/>
      <c r="C709" s="674"/>
      <c r="D709" s="674"/>
      <c r="E709" s="674"/>
      <c r="F709" s="674"/>
      <c r="G709" s="674"/>
      <c r="H709" s="674"/>
      <c r="I709" s="674"/>
      <c r="J709" s="5"/>
    </row>
    <row r="710" spans="1:10" x14ac:dyDescent="0.2">
      <c r="A710" s="3"/>
      <c r="B710" s="674"/>
      <c r="C710" s="674"/>
      <c r="D710" s="674"/>
      <c r="E710" s="674"/>
      <c r="F710" s="674"/>
      <c r="G710" s="674"/>
      <c r="H710" s="674"/>
      <c r="I710" s="674"/>
      <c r="J710" s="5"/>
    </row>
    <row r="711" spans="1:10" x14ac:dyDescent="0.2">
      <c r="A711" s="3"/>
      <c r="B711" s="674"/>
      <c r="C711" s="674"/>
      <c r="D711" s="674"/>
      <c r="E711" s="674"/>
      <c r="F711" s="674"/>
      <c r="G711" s="674"/>
      <c r="H711" s="674"/>
      <c r="I711" s="674"/>
      <c r="J711" s="5"/>
    </row>
    <row r="712" spans="1:10" x14ac:dyDescent="0.2">
      <c r="A712" s="3"/>
      <c r="B712" s="674"/>
      <c r="C712" s="674"/>
      <c r="D712" s="674"/>
      <c r="E712" s="674"/>
      <c r="F712" s="674"/>
      <c r="G712" s="674"/>
      <c r="H712" s="674"/>
      <c r="I712" s="674"/>
      <c r="J712" s="5"/>
    </row>
    <row r="713" spans="1:10" x14ac:dyDescent="0.2">
      <c r="A713" s="3"/>
      <c r="B713" s="674"/>
      <c r="C713" s="674"/>
      <c r="D713" s="674"/>
      <c r="E713" s="674"/>
      <c r="F713" s="674"/>
      <c r="G713" s="674"/>
      <c r="H713" s="674"/>
      <c r="I713" s="674"/>
      <c r="J713" s="5"/>
    </row>
    <row r="714" spans="1:10" x14ac:dyDescent="0.2">
      <c r="A714" s="3"/>
      <c r="B714" s="674"/>
      <c r="C714" s="674"/>
      <c r="D714" s="674"/>
      <c r="E714" s="674"/>
      <c r="F714" s="674"/>
      <c r="G714" s="674"/>
      <c r="H714" s="674"/>
      <c r="I714" s="674"/>
      <c r="J714" s="5"/>
    </row>
    <row r="715" spans="1:10" x14ac:dyDescent="0.2">
      <c r="A715" s="3"/>
      <c r="B715" s="674"/>
      <c r="C715" s="674"/>
      <c r="D715" s="674"/>
      <c r="E715" s="674"/>
      <c r="F715" s="674"/>
      <c r="G715" s="674"/>
      <c r="H715" s="674"/>
      <c r="I715" s="674"/>
      <c r="J715" s="5"/>
    </row>
    <row r="716" spans="1:10" x14ac:dyDescent="0.2">
      <c r="A716" s="3"/>
      <c r="B716" s="674"/>
      <c r="C716" s="674"/>
      <c r="D716" s="674"/>
      <c r="E716" s="674"/>
      <c r="F716" s="674"/>
      <c r="G716" s="674"/>
      <c r="H716" s="674"/>
      <c r="I716" s="674"/>
      <c r="J716" s="5"/>
    </row>
    <row r="717" spans="1:10" x14ac:dyDescent="0.2">
      <c r="A717" s="3"/>
      <c r="B717" s="674"/>
      <c r="C717" s="674"/>
      <c r="D717" s="674"/>
      <c r="E717" s="674"/>
      <c r="F717" s="674"/>
      <c r="G717" s="674"/>
      <c r="H717" s="674"/>
      <c r="I717" s="674"/>
      <c r="J717" s="5"/>
    </row>
    <row r="718" spans="1:10" x14ac:dyDescent="0.2">
      <c r="A718" s="3"/>
      <c r="B718" s="674"/>
      <c r="C718" s="674"/>
      <c r="D718" s="674"/>
      <c r="E718" s="674"/>
      <c r="F718" s="674"/>
      <c r="G718" s="674"/>
      <c r="H718" s="674"/>
      <c r="I718" s="674"/>
      <c r="J718" s="5"/>
    </row>
    <row r="719" spans="1:10" x14ac:dyDescent="0.2">
      <c r="A719" s="3"/>
      <c r="B719" s="674"/>
      <c r="C719" s="674"/>
      <c r="D719" s="674"/>
      <c r="E719" s="674"/>
      <c r="F719" s="674"/>
      <c r="G719" s="674"/>
      <c r="H719" s="674"/>
      <c r="I719" s="674"/>
      <c r="J719" s="5"/>
    </row>
    <row r="720" spans="1:10" x14ac:dyDescent="0.2">
      <c r="A720" s="3"/>
      <c r="B720" s="674"/>
      <c r="C720" s="674"/>
      <c r="D720" s="674"/>
      <c r="E720" s="674"/>
      <c r="F720" s="674"/>
      <c r="G720" s="674"/>
      <c r="H720" s="674"/>
      <c r="I720" s="674"/>
      <c r="J720" s="5"/>
    </row>
    <row r="721" spans="1:10" x14ac:dyDescent="0.2">
      <c r="A721" s="3"/>
      <c r="B721" s="674"/>
      <c r="C721" s="674"/>
      <c r="D721" s="674"/>
      <c r="E721" s="674"/>
      <c r="F721" s="674"/>
      <c r="G721" s="674"/>
      <c r="H721" s="674"/>
      <c r="I721" s="674"/>
      <c r="J721" s="5"/>
    </row>
    <row r="722" spans="1:10" x14ac:dyDescent="0.2">
      <c r="A722" s="3"/>
      <c r="B722" s="674"/>
      <c r="C722" s="674"/>
      <c r="D722" s="674"/>
      <c r="E722" s="674"/>
      <c r="F722" s="674"/>
      <c r="G722" s="674"/>
      <c r="H722" s="674"/>
      <c r="I722" s="674"/>
      <c r="J722" s="5"/>
    </row>
    <row r="723" spans="1:10" x14ac:dyDescent="0.2">
      <c r="A723" s="3"/>
      <c r="B723" s="674"/>
      <c r="C723" s="674"/>
      <c r="D723" s="674"/>
      <c r="E723" s="674"/>
      <c r="F723" s="674"/>
      <c r="G723" s="674"/>
      <c r="H723" s="674"/>
      <c r="I723" s="674"/>
      <c r="J723" s="5"/>
    </row>
    <row r="724" spans="1:10" x14ac:dyDescent="0.2">
      <c r="A724" s="3"/>
      <c r="B724" s="674"/>
      <c r="C724" s="674"/>
      <c r="D724" s="674"/>
      <c r="E724" s="674"/>
      <c r="F724" s="674"/>
      <c r="G724" s="674"/>
      <c r="H724" s="674"/>
      <c r="I724" s="674"/>
      <c r="J724" s="5"/>
    </row>
    <row r="725" spans="1:10" x14ac:dyDescent="0.2">
      <c r="A725" s="3"/>
      <c r="B725" s="674"/>
      <c r="C725" s="674"/>
      <c r="D725" s="674"/>
      <c r="E725" s="674"/>
      <c r="F725" s="674"/>
      <c r="G725" s="674"/>
      <c r="H725" s="674"/>
      <c r="I725" s="674"/>
      <c r="J725" s="5"/>
    </row>
    <row r="726" spans="1:10" x14ac:dyDescent="0.2">
      <c r="A726" s="3"/>
      <c r="B726" s="674"/>
      <c r="C726" s="674"/>
      <c r="D726" s="674"/>
      <c r="E726" s="674"/>
      <c r="F726" s="674"/>
      <c r="G726" s="674"/>
      <c r="H726" s="674"/>
      <c r="I726" s="674"/>
      <c r="J726" s="5"/>
    </row>
    <row r="727" spans="1:10" x14ac:dyDescent="0.2">
      <c r="A727" s="3"/>
      <c r="B727" s="674"/>
      <c r="C727" s="674"/>
      <c r="D727" s="674"/>
      <c r="E727" s="674"/>
      <c r="F727" s="674"/>
      <c r="G727" s="674"/>
      <c r="H727" s="674"/>
      <c r="I727" s="674"/>
      <c r="J727" s="5"/>
    </row>
    <row r="728" spans="1:10" x14ac:dyDescent="0.2">
      <c r="A728" s="3"/>
      <c r="B728" s="674"/>
      <c r="C728" s="674"/>
      <c r="D728" s="674"/>
      <c r="E728" s="674"/>
      <c r="F728" s="674"/>
      <c r="G728" s="674"/>
      <c r="H728" s="674"/>
      <c r="I728" s="674"/>
      <c r="J728" s="5"/>
    </row>
    <row r="729" spans="1:10" x14ac:dyDescent="0.2">
      <c r="A729" s="3"/>
      <c r="B729" s="674"/>
      <c r="C729" s="674"/>
      <c r="D729" s="674"/>
      <c r="E729" s="674"/>
      <c r="F729" s="674"/>
      <c r="G729" s="674"/>
      <c r="H729" s="674"/>
      <c r="I729" s="674"/>
      <c r="J729" s="5"/>
    </row>
    <row r="730" spans="1:10" x14ac:dyDescent="0.2">
      <c r="A730" s="3"/>
      <c r="B730" s="674"/>
      <c r="C730" s="674"/>
      <c r="D730" s="674"/>
      <c r="E730" s="674"/>
      <c r="F730" s="674"/>
      <c r="G730" s="674"/>
      <c r="H730" s="674"/>
      <c r="I730" s="674"/>
      <c r="J730" s="5"/>
    </row>
    <row r="731" spans="1:10" x14ac:dyDescent="0.2">
      <c r="A731" s="3"/>
      <c r="B731" s="674"/>
      <c r="C731" s="674"/>
      <c r="D731" s="674"/>
      <c r="E731" s="674"/>
      <c r="F731" s="674"/>
      <c r="G731" s="674"/>
      <c r="H731" s="674"/>
      <c r="I731" s="674"/>
      <c r="J731" s="5"/>
    </row>
    <row r="732" spans="1:10" x14ac:dyDescent="0.2">
      <c r="A732" s="3"/>
      <c r="B732" s="674"/>
      <c r="C732" s="674"/>
      <c r="D732" s="674"/>
      <c r="E732" s="674"/>
      <c r="F732" s="674"/>
      <c r="G732" s="674"/>
      <c r="H732" s="674"/>
      <c r="I732" s="674"/>
      <c r="J732" s="5"/>
    </row>
    <row r="733" spans="1:10" x14ac:dyDescent="0.2">
      <c r="A733" s="3"/>
      <c r="B733" s="674"/>
      <c r="C733" s="674"/>
      <c r="D733" s="674"/>
      <c r="E733" s="674"/>
      <c r="F733" s="674"/>
      <c r="G733" s="674"/>
      <c r="H733" s="674"/>
      <c r="I733" s="674"/>
      <c r="J733" s="5"/>
    </row>
    <row r="734" spans="1:10" x14ac:dyDescent="0.2">
      <c r="A734" s="3"/>
      <c r="B734" s="674"/>
      <c r="C734" s="674"/>
      <c r="D734" s="674"/>
      <c r="E734" s="674"/>
      <c r="F734" s="674"/>
      <c r="G734" s="674"/>
      <c r="H734" s="674"/>
      <c r="I734" s="674"/>
      <c r="J734" s="5"/>
    </row>
    <row r="735" spans="1:10" x14ac:dyDescent="0.2">
      <c r="A735" s="3"/>
      <c r="B735" s="674"/>
      <c r="C735" s="674"/>
      <c r="D735" s="674"/>
      <c r="E735" s="674"/>
      <c r="F735" s="674"/>
      <c r="G735" s="674"/>
      <c r="H735" s="674"/>
      <c r="I735" s="674"/>
      <c r="J735" s="5"/>
    </row>
    <row r="736" spans="1:10" x14ac:dyDescent="0.2">
      <c r="A736" s="3"/>
      <c r="B736" s="674"/>
      <c r="C736" s="674"/>
      <c r="D736" s="674"/>
      <c r="E736" s="674"/>
      <c r="F736" s="674"/>
      <c r="G736" s="674"/>
      <c r="H736" s="674"/>
      <c r="I736" s="674"/>
      <c r="J736" s="5"/>
    </row>
    <row r="737" spans="1:10" x14ac:dyDescent="0.2">
      <c r="A737" s="3"/>
      <c r="B737" s="674"/>
      <c r="C737" s="674"/>
      <c r="D737" s="674"/>
      <c r="E737" s="674"/>
      <c r="F737" s="674"/>
      <c r="G737" s="674"/>
      <c r="H737" s="674"/>
      <c r="I737" s="674"/>
      <c r="J737" s="5"/>
    </row>
    <row r="738" spans="1:10" x14ac:dyDescent="0.2">
      <c r="A738" s="3"/>
      <c r="B738" s="674"/>
      <c r="C738" s="674"/>
      <c r="D738" s="674"/>
      <c r="E738" s="674"/>
      <c r="F738" s="674"/>
      <c r="G738" s="674"/>
      <c r="H738" s="674"/>
      <c r="I738" s="674"/>
      <c r="J738" s="5"/>
    </row>
    <row r="739" spans="1:10" x14ac:dyDescent="0.2">
      <c r="A739" s="3"/>
      <c r="B739" s="674"/>
      <c r="C739" s="674"/>
      <c r="D739" s="674"/>
      <c r="E739" s="674"/>
      <c r="F739" s="674"/>
      <c r="G739" s="674"/>
      <c r="H739" s="674"/>
      <c r="I739" s="674"/>
      <c r="J739" s="5"/>
    </row>
    <row r="740" spans="1:10" x14ac:dyDescent="0.2">
      <c r="A740" s="3"/>
      <c r="B740" s="674"/>
      <c r="C740" s="674"/>
      <c r="D740" s="674"/>
      <c r="E740" s="674"/>
      <c r="F740" s="674"/>
      <c r="G740" s="674"/>
      <c r="H740" s="674"/>
      <c r="I740" s="674"/>
      <c r="J740" s="5"/>
    </row>
    <row r="741" spans="1:10" x14ac:dyDescent="0.2">
      <c r="A741" s="3"/>
      <c r="B741" s="674"/>
      <c r="C741" s="674"/>
      <c r="D741" s="674"/>
      <c r="E741" s="674"/>
      <c r="F741" s="674"/>
      <c r="G741" s="674"/>
      <c r="H741" s="674"/>
      <c r="I741" s="674"/>
      <c r="J741" s="5"/>
    </row>
    <row r="742" spans="1:10" x14ac:dyDescent="0.2">
      <c r="A742" s="3"/>
      <c r="B742" s="674"/>
      <c r="C742" s="674"/>
      <c r="D742" s="674"/>
      <c r="E742" s="674"/>
      <c r="F742" s="674"/>
      <c r="G742" s="674"/>
      <c r="H742" s="674"/>
      <c r="I742" s="674"/>
      <c r="J742" s="5"/>
    </row>
    <row r="743" spans="1:10" x14ac:dyDescent="0.2">
      <c r="A743" s="3"/>
      <c r="B743" s="674"/>
      <c r="C743" s="674"/>
      <c r="D743" s="674"/>
      <c r="E743" s="674"/>
      <c r="F743" s="674"/>
      <c r="G743" s="674"/>
      <c r="H743" s="674"/>
      <c r="I743" s="674"/>
      <c r="J743" s="5"/>
    </row>
    <row r="744" spans="1:10" x14ac:dyDescent="0.2">
      <c r="A744" s="3"/>
      <c r="B744" s="674"/>
      <c r="C744" s="674"/>
      <c r="D744" s="674"/>
      <c r="E744" s="674"/>
      <c r="F744" s="674"/>
      <c r="G744" s="674"/>
      <c r="H744" s="674"/>
      <c r="I744" s="674"/>
      <c r="J744" s="5"/>
    </row>
    <row r="745" spans="1:10" x14ac:dyDescent="0.2">
      <c r="A745" s="3"/>
      <c r="B745" s="674"/>
      <c r="C745" s="674"/>
      <c r="D745" s="674"/>
      <c r="E745" s="674"/>
      <c r="F745" s="674"/>
      <c r="G745" s="674"/>
      <c r="H745" s="674"/>
      <c r="I745" s="674"/>
      <c r="J745" s="5"/>
    </row>
    <row r="746" spans="1:10" x14ac:dyDescent="0.2">
      <c r="A746" s="3"/>
      <c r="B746" s="674"/>
      <c r="C746" s="674"/>
      <c r="D746" s="674"/>
      <c r="E746" s="674"/>
      <c r="F746" s="674"/>
      <c r="G746" s="674"/>
      <c r="H746" s="674"/>
      <c r="I746" s="674"/>
      <c r="J746" s="5"/>
    </row>
    <row r="747" spans="1:10" x14ac:dyDescent="0.2">
      <c r="A747" s="3"/>
      <c r="B747" s="674"/>
      <c r="C747" s="674"/>
      <c r="D747" s="674"/>
      <c r="E747" s="674"/>
      <c r="F747" s="674"/>
      <c r="G747" s="674"/>
      <c r="H747" s="674"/>
      <c r="I747" s="674"/>
      <c r="J747" s="5"/>
    </row>
    <row r="748" spans="1:10" x14ac:dyDescent="0.2">
      <c r="A748" s="3"/>
      <c r="B748" s="674"/>
      <c r="C748" s="674"/>
      <c r="D748" s="674"/>
      <c r="E748" s="674"/>
      <c r="F748" s="674"/>
      <c r="G748" s="674"/>
      <c r="H748" s="674"/>
      <c r="I748" s="674"/>
      <c r="J748" s="5"/>
    </row>
    <row r="749" spans="1:10" x14ac:dyDescent="0.2">
      <c r="A749" s="3"/>
      <c r="B749" s="674"/>
      <c r="C749" s="674"/>
      <c r="D749" s="674"/>
      <c r="E749" s="674"/>
      <c r="F749" s="674"/>
      <c r="G749" s="674"/>
      <c r="H749" s="674"/>
      <c r="I749" s="674"/>
      <c r="J749" s="5"/>
    </row>
    <row r="750" spans="1:10" x14ac:dyDescent="0.2">
      <c r="A750" s="3"/>
      <c r="B750" s="674"/>
      <c r="C750" s="674"/>
      <c r="D750" s="674"/>
      <c r="E750" s="674"/>
      <c r="F750" s="674"/>
      <c r="G750" s="674"/>
      <c r="H750" s="674"/>
      <c r="I750" s="674"/>
      <c r="J750" s="5"/>
    </row>
    <row r="751" spans="1:10" x14ac:dyDescent="0.2">
      <c r="A751" s="3"/>
      <c r="B751" s="674"/>
      <c r="C751" s="674"/>
      <c r="D751" s="674"/>
      <c r="E751" s="674"/>
      <c r="F751" s="674"/>
      <c r="G751" s="674"/>
      <c r="H751" s="674"/>
      <c r="I751" s="674"/>
      <c r="J751" s="5"/>
    </row>
    <row r="752" spans="1:10" x14ac:dyDescent="0.2">
      <c r="A752" s="3"/>
      <c r="B752" s="674"/>
      <c r="C752" s="674"/>
      <c r="D752" s="674"/>
      <c r="E752" s="674"/>
      <c r="F752" s="674"/>
      <c r="G752" s="674"/>
      <c r="H752" s="674"/>
      <c r="I752" s="674"/>
      <c r="J752" s="5"/>
    </row>
    <row r="753" spans="1:10" x14ac:dyDescent="0.2">
      <c r="A753" s="3"/>
      <c r="B753" s="674"/>
      <c r="C753" s="674"/>
      <c r="D753" s="674"/>
      <c r="E753" s="674"/>
      <c r="F753" s="674"/>
      <c r="G753" s="674"/>
      <c r="H753" s="674"/>
      <c r="I753" s="674"/>
      <c r="J753" s="5"/>
    </row>
    <row r="754" spans="1:10" x14ac:dyDescent="0.2">
      <c r="A754" s="3"/>
      <c r="B754" s="674"/>
      <c r="C754" s="674"/>
      <c r="D754" s="674"/>
      <c r="E754" s="674"/>
      <c r="F754" s="674"/>
      <c r="G754" s="674"/>
      <c r="H754" s="674"/>
      <c r="I754" s="674"/>
      <c r="J754" s="5"/>
    </row>
    <row r="755" spans="1:10" x14ac:dyDescent="0.2">
      <c r="A755" s="3"/>
      <c r="B755" s="674"/>
      <c r="C755" s="674"/>
      <c r="D755" s="674"/>
      <c r="E755" s="674"/>
      <c r="F755" s="674"/>
      <c r="G755" s="674"/>
      <c r="H755" s="674"/>
      <c r="I755" s="674"/>
      <c r="J755" s="5"/>
    </row>
    <row r="756" spans="1:10" x14ac:dyDescent="0.2">
      <c r="A756" s="3"/>
      <c r="B756" s="674"/>
      <c r="C756" s="674"/>
      <c r="D756" s="674"/>
      <c r="E756" s="674"/>
      <c r="F756" s="674"/>
      <c r="G756" s="674"/>
      <c r="H756" s="674"/>
      <c r="I756" s="674"/>
      <c r="J756" s="5"/>
    </row>
    <row r="757" spans="1:10" x14ac:dyDescent="0.2">
      <c r="A757" s="3"/>
      <c r="B757" s="674"/>
      <c r="C757" s="674"/>
      <c r="D757" s="674"/>
      <c r="E757" s="674"/>
      <c r="F757" s="674"/>
      <c r="G757" s="674"/>
      <c r="H757" s="674"/>
      <c r="I757" s="674"/>
      <c r="J757" s="5"/>
    </row>
    <row r="758" spans="1:10" x14ac:dyDescent="0.2">
      <c r="A758" s="3"/>
      <c r="B758" s="674"/>
      <c r="C758" s="674"/>
      <c r="D758" s="674"/>
      <c r="E758" s="674"/>
      <c r="F758" s="674"/>
      <c r="G758" s="674"/>
      <c r="H758" s="674"/>
      <c r="I758" s="674"/>
      <c r="J758" s="5"/>
    </row>
    <row r="759" spans="1:10" x14ac:dyDescent="0.2">
      <c r="A759" s="3"/>
      <c r="B759" s="674"/>
      <c r="C759" s="674"/>
      <c r="D759" s="674"/>
      <c r="E759" s="674"/>
      <c r="F759" s="674"/>
      <c r="G759" s="674"/>
      <c r="H759" s="674"/>
      <c r="I759" s="674"/>
      <c r="J759" s="5"/>
    </row>
    <row r="760" spans="1:10" x14ac:dyDescent="0.2">
      <c r="A760" s="3"/>
      <c r="B760" s="674"/>
      <c r="C760" s="674"/>
      <c r="D760" s="674"/>
      <c r="E760" s="674"/>
      <c r="F760" s="674"/>
      <c r="G760" s="674"/>
      <c r="H760" s="674"/>
      <c r="I760" s="674"/>
      <c r="J760" s="5"/>
    </row>
    <row r="761" spans="1:10" x14ac:dyDescent="0.2">
      <c r="A761" s="3"/>
      <c r="B761" s="674"/>
      <c r="C761" s="674"/>
      <c r="D761" s="674"/>
      <c r="E761" s="674"/>
      <c r="F761" s="674"/>
      <c r="G761" s="674"/>
      <c r="H761" s="674"/>
      <c r="I761" s="674"/>
      <c r="J761" s="5"/>
    </row>
    <row r="762" spans="1:10" x14ac:dyDescent="0.2">
      <c r="A762" s="3"/>
      <c r="B762" s="674"/>
      <c r="C762" s="674"/>
      <c r="D762" s="674"/>
      <c r="E762" s="674"/>
      <c r="F762" s="674"/>
      <c r="G762" s="674"/>
      <c r="H762" s="674"/>
      <c r="I762" s="674"/>
      <c r="J762" s="5"/>
    </row>
    <row r="763" spans="1:10" x14ac:dyDescent="0.2">
      <c r="A763" s="3"/>
      <c r="B763" s="674"/>
      <c r="C763" s="674"/>
      <c r="D763" s="674"/>
      <c r="E763" s="674"/>
      <c r="F763" s="674"/>
      <c r="G763" s="674"/>
      <c r="H763" s="674"/>
      <c r="I763" s="674"/>
      <c r="J763" s="5"/>
    </row>
    <row r="764" spans="1:10" x14ac:dyDescent="0.2">
      <c r="A764" s="3"/>
      <c r="B764" s="674"/>
      <c r="C764" s="674"/>
      <c r="D764" s="674"/>
      <c r="E764" s="674"/>
      <c r="F764" s="674"/>
      <c r="G764" s="674"/>
      <c r="H764" s="674"/>
      <c r="I764" s="674"/>
      <c r="J764" s="5"/>
    </row>
    <row r="765" spans="1:10" x14ac:dyDescent="0.2">
      <c r="A765" s="3"/>
      <c r="B765" s="674"/>
      <c r="C765" s="674"/>
      <c r="D765" s="674"/>
      <c r="E765" s="674"/>
      <c r="F765" s="674"/>
      <c r="G765" s="674"/>
      <c r="H765" s="674"/>
      <c r="I765" s="674"/>
      <c r="J765" s="5"/>
    </row>
    <row r="766" spans="1:10" x14ac:dyDescent="0.2">
      <c r="A766" s="3"/>
      <c r="B766" s="674"/>
      <c r="C766" s="674"/>
      <c r="D766" s="674"/>
      <c r="E766" s="674"/>
      <c r="F766" s="674"/>
      <c r="G766" s="674"/>
      <c r="H766" s="674"/>
      <c r="I766" s="674"/>
      <c r="J766" s="5"/>
    </row>
    <row r="767" spans="1:10" x14ac:dyDescent="0.2">
      <c r="A767" s="3"/>
      <c r="B767" s="674"/>
      <c r="C767" s="674"/>
      <c r="D767" s="674"/>
      <c r="E767" s="674"/>
      <c r="F767" s="674"/>
      <c r="G767" s="674"/>
      <c r="H767" s="674"/>
      <c r="I767" s="674"/>
      <c r="J767" s="5"/>
    </row>
    <row r="768" spans="1:10" x14ac:dyDescent="0.2">
      <c r="A768" s="3"/>
      <c r="B768" s="674"/>
      <c r="C768" s="674"/>
      <c r="D768" s="674"/>
      <c r="E768" s="674"/>
      <c r="F768" s="674"/>
      <c r="G768" s="674"/>
      <c r="H768" s="674"/>
      <c r="I768" s="674"/>
      <c r="J768" s="5"/>
    </row>
    <row r="769" spans="1:10" x14ac:dyDescent="0.2">
      <c r="A769" s="3"/>
      <c r="B769" s="674"/>
      <c r="C769" s="674"/>
      <c r="D769" s="674"/>
      <c r="E769" s="674"/>
      <c r="F769" s="674"/>
      <c r="G769" s="674"/>
      <c r="H769" s="674"/>
      <c r="I769" s="674"/>
      <c r="J769" s="5"/>
    </row>
    <row r="770" spans="1:10" x14ac:dyDescent="0.2">
      <c r="A770" s="3"/>
      <c r="B770" s="674"/>
      <c r="C770" s="674"/>
      <c r="D770" s="674"/>
      <c r="E770" s="674"/>
      <c r="F770" s="674"/>
      <c r="G770" s="674"/>
      <c r="H770" s="674"/>
      <c r="I770" s="674"/>
      <c r="J770" s="5"/>
    </row>
    <row r="771" spans="1:10" x14ac:dyDescent="0.2">
      <c r="A771" s="3"/>
      <c r="B771" s="674"/>
      <c r="C771" s="674"/>
      <c r="D771" s="674"/>
      <c r="E771" s="674"/>
      <c r="F771" s="674"/>
      <c r="G771" s="674"/>
      <c r="H771" s="674"/>
      <c r="I771" s="674"/>
      <c r="J771" s="5"/>
    </row>
    <row r="772" spans="1:10" x14ac:dyDescent="0.2">
      <c r="A772" s="3"/>
      <c r="B772" s="674"/>
      <c r="C772" s="674"/>
      <c r="D772" s="674"/>
      <c r="E772" s="674"/>
      <c r="F772" s="674"/>
      <c r="G772" s="674"/>
      <c r="H772" s="674"/>
      <c r="I772" s="674"/>
      <c r="J772" s="5"/>
    </row>
    <row r="773" spans="1:10" x14ac:dyDescent="0.2">
      <c r="A773" s="3"/>
      <c r="B773" s="674"/>
      <c r="C773" s="674"/>
      <c r="D773" s="674"/>
      <c r="E773" s="674"/>
      <c r="F773" s="674"/>
      <c r="G773" s="674"/>
      <c r="H773" s="674"/>
      <c r="I773" s="674"/>
      <c r="J773" s="5"/>
    </row>
    <row r="774" spans="1:10" x14ac:dyDescent="0.2">
      <c r="A774" s="3"/>
      <c r="B774" s="674"/>
      <c r="C774" s="674"/>
      <c r="D774" s="674"/>
      <c r="E774" s="674"/>
      <c r="F774" s="674"/>
      <c r="G774" s="674"/>
      <c r="H774" s="674"/>
      <c r="I774" s="674"/>
      <c r="J774" s="5"/>
    </row>
    <row r="775" spans="1:10" x14ac:dyDescent="0.2">
      <c r="A775" s="3"/>
      <c r="B775" s="674"/>
      <c r="C775" s="674"/>
      <c r="D775" s="674"/>
      <c r="E775" s="674"/>
      <c r="F775" s="674"/>
      <c r="G775" s="674"/>
      <c r="H775" s="674"/>
      <c r="I775" s="674"/>
      <c r="J775" s="5"/>
    </row>
    <row r="776" spans="1:10" x14ac:dyDescent="0.2">
      <c r="A776" s="3"/>
      <c r="B776" s="674"/>
      <c r="C776" s="674"/>
      <c r="D776" s="674"/>
      <c r="E776" s="674"/>
      <c r="F776" s="674"/>
      <c r="G776" s="674"/>
      <c r="H776" s="674"/>
      <c r="I776" s="674"/>
      <c r="J776" s="5"/>
    </row>
    <row r="777" spans="1:10" x14ac:dyDescent="0.2">
      <c r="A777" s="3"/>
      <c r="B777" s="674"/>
      <c r="C777" s="674"/>
      <c r="D777" s="674"/>
      <c r="E777" s="674"/>
      <c r="F777" s="674"/>
      <c r="G777" s="674"/>
      <c r="H777" s="674"/>
      <c r="I777" s="674"/>
      <c r="J777" s="5"/>
    </row>
    <row r="778" spans="1:10" x14ac:dyDescent="0.2">
      <c r="A778" s="3"/>
      <c r="B778" s="674"/>
      <c r="C778" s="674"/>
      <c r="D778" s="674"/>
      <c r="E778" s="674"/>
      <c r="F778" s="674"/>
      <c r="G778" s="674"/>
      <c r="H778" s="674"/>
      <c r="I778" s="674"/>
      <c r="J778" s="5"/>
    </row>
    <row r="779" spans="1:10" x14ac:dyDescent="0.2">
      <c r="A779" s="3"/>
      <c r="B779" s="674"/>
      <c r="C779" s="674"/>
      <c r="D779" s="674"/>
      <c r="E779" s="674"/>
      <c r="F779" s="674"/>
      <c r="G779" s="674"/>
      <c r="H779" s="674"/>
      <c r="I779" s="674"/>
      <c r="J779" s="5"/>
    </row>
    <row r="780" spans="1:10" x14ac:dyDescent="0.2">
      <c r="A780" s="3"/>
      <c r="B780" s="674"/>
      <c r="C780" s="674"/>
      <c r="D780" s="674"/>
      <c r="E780" s="674"/>
      <c r="F780" s="674"/>
      <c r="G780" s="674"/>
      <c r="H780" s="674"/>
      <c r="I780" s="674"/>
      <c r="J780" s="5"/>
    </row>
    <row r="781" spans="1:10" x14ac:dyDescent="0.2">
      <c r="A781" s="3"/>
      <c r="B781" s="674"/>
      <c r="C781" s="674"/>
      <c r="D781" s="674"/>
      <c r="E781" s="674"/>
      <c r="F781" s="674"/>
      <c r="G781" s="674"/>
      <c r="H781" s="674"/>
      <c r="I781" s="674"/>
      <c r="J781" s="5"/>
    </row>
    <row r="782" spans="1:10" x14ac:dyDescent="0.2">
      <c r="A782" s="3"/>
      <c r="B782" s="674"/>
      <c r="C782" s="674"/>
      <c r="D782" s="674"/>
      <c r="E782" s="674"/>
      <c r="F782" s="674"/>
      <c r="G782" s="674"/>
      <c r="H782" s="674"/>
      <c r="I782" s="674"/>
      <c r="J782" s="5"/>
    </row>
    <row r="783" spans="1:10" x14ac:dyDescent="0.2">
      <c r="A783" s="3"/>
      <c r="B783" s="674"/>
      <c r="C783" s="674"/>
      <c r="D783" s="674"/>
      <c r="E783" s="674"/>
      <c r="F783" s="674"/>
      <c r="G783" s="674"/>
      <c r="H783" s="674"/>
      <c r="I783" s="674"/>
      <c r="J783" s="5"/>
    </row>
    <row r="784" spans="1:10" x14ac:dyDescent="0.2">
      <c r="A784" s="3"/>
      <c r="B784" s="674"/>
      <c r="C784" s="674"/>
      <c r="D784" s="674"/>
      <c r="E784" s="674"/>
      <c r="F784" s="674"/>
      <c r="G784" s="674"/>
      <c r="H784" s="674"/>
      <c r="I784" s="674"/>
      <c r="J784" s="5"/>
    </row>
    <row r="785" spans="1:9" x14ac:dyDescent="0.2">
      <c r="A785" s="3"/>
      <c r="B785" s="674"/>
      <c r="C785" s="674"/>
      <c r="D785" s="674"/>
      <c r="E785" s="674"/>
      <c r="F785" s="674"/>
      <c r="G785" s="674"/>
      <c r="H785" s="674"/>
      <c r="I785" s="674"/>
    </row>
    <row r="786" spans="1:9" x14ac:dyDescent="0.2">
      <c r="A786" s="3"/>
      <c r="B786" s="674"/>
      <c r="C786" s="674"/>
      <c r="D786" s="674"/>
      <c r="E786" s="674"/>
      <c r="F786" s="674"/>
      <c r="G786" s="674"/>
      <c r="H786" s="674"/>
      <c r="I786" s="674"/>
    </row>
    <row r="787" spans="1:9" x14ac:dyDescent="0.2">
      <c r="A787" s="3"/>
      <c r="B787" s="674"/>
      <c r="C787" s="674"/>
      <c r="D787" s="674"/>
      <c r="E787" s="674"/>
      <c r="F787" s="674"/>
      <c r="G787" s="674"/>
      <c r="H787" s="674"/>
      <c r="I787" s="674"/>
    </row>
  </sheetData>
  <mergeCells count="764">
    <mergeCell ref="A1:I2"/>
    <mergeCell ref="B3:I3"/>
    <mergeCell ref="A6:A7"/>
    <mergeCell ref="A29:A31"/>
    <mergeCell ref="B29:D31"/>
    <mergeCell ref="A11:A13"/>
    <mergeCell ref="B11:D13"/>
    <mergeCell ref="A8:A10"/>
    <mergeCell ref="B8:D10"/>
    <mergeCell ref="B6:D7"/>
    <mergeCell ref="A14:A16"/>
    <mergeCell ref="B14:D16"/>
    <mergeCell ref="B4:I4"/>
    <mergeCell ref="F6:I6"/>
    <mergeCell ref="E6:E7"/>
    <mergeCell ref="A5:I5"/>
    <mergeCell ref="A17:A19"/>
    <mergeCell ref="B17:D19"/>
    <mergeCell ref="A20:A22"/>
    <mergeCell ref="B20:D22"/>
    <mergeCell ref="A26:A28"/>
    <mergeCell ref="B26:D28"/>
    <mergeCell ref="A23:A25"/>
    <mergeCell ref="B23:D25"/>
    <mergeCell ref="B37:D37"/>
    <mergeCell ref="A38:I38"/>
    <mergeCell ref="B34:D34"/>
    <mergeCell ref="B32:D32"/>
    <mergeCell ref="B33:D33"/>
    <mergeCell ref="F41:I41"/>
    <mergeCell ref="B35:D35"/>
    <mergeCell ref="B36:D36"/>
    <mergeCell ref="B41:D41"/>
    <mergeCell ref="B40:D40"/>
    <mergeCell ref="B55:I56"/>
    <mergeCell ref="B57:I59"/>
    <mergeCell ref="B60:I60"/>
    <mergeCell ref="B61:I61"/>
    <mergeCell ref="B39:D39"/>
    <mergeCell ref="F40:I40"/>
    <mergeCell ref="B50:I50"/>
    <mergeCell ref="B51:I51"/>
    <mergeCell ref="B52:I52"/>
    <mergeCell ref="B53:I54"/>
    <mergeCell ref="B46:I46"/>
    <mergeCell ref="B47:I47"/>
    <mergeCell ref="B48:I48"/>
    <mergeCell ref="B49:I49"/>
    <mergeCell ref="B44:I44"/>
    <mergeCell ref="B45:I45"/>
    <mergeCell ref="B71:I71"/>
    <mergeCell ref="B72:I72"/>
    <mergeCell ref="B75:I75"/>
    <mergeCell ref="B76:I76"/>
    <mergeCell ref="B67:I67"/>
    <mergeCell ref="B68:I68"/>
    <mergeCell ref="B69:I69"/>
    <mergeCell ref="B70:I70"/>
    <mergeCell ref="B62:I62"/>
    <mergeCell ref="B63:I63"/>
    <mergeCell ref="B64:I65"/>
    <mergeCell ref="B66:I66"/>
    <mergeCell ref="B85:I86"/>
    <mergeCell ref="B87:I87"/>
    <mergeCell ref="B88:I88"/>
    <mergeCell ref="B89:I89"/>
    <mergeCell ref="B81:I81"/>
    <mergeCell ref="B82:I82"/>
    <mergeCell ref="B83:I83"/>
    <mergeCell ref="B84:I84"/>
    <mergeCell ref="B77:I77"/>
    <mergeCell ref="B78:I78"/>
    <mergeCell ref="B79:I79"/>
    <mergeCell ref="B80:I80"/>
    <mergeCell ref="B100:I100"/>
    <mergeCell ref="B103:I103"/>
    <mergeCell ref="B104:I104"/>
    <mergeCell ref="B105:I105"/>
    <mergeCell ref="B95:I95"/>
    <mergeCell ref="B96:I96"/>
    <mergeCell ref="B97:I97"/>
    <mergeCell ref="B98:I99"/>
    <mergeCell ref="B90:I91"/>
    <mergeCell ref="B92:I92"/>
    <mergeCell ref="B93:I93"/>
    <mergeCell ref="B94:I94"/>
    <mergeCell ref="B116:I116"/>
    <mergeCell ref="B117:I117"/>
    <mergeCell ref="B118:I118"/>
    <mergeCell ref="B119:I119"/>
    <mergeCell ref="B112:I112"/>
    <mergeCell ref="B113:I113"/>
    <mergeCell ref="B114:I114"/>
    <mergeCell ref="B115:I115"/>
    <mergeCell ref="B106:I106"/>
    <mergeCell ref="B107:I108"/>
    <mergeCell ref="B109:I109"/>
    <mergeCell ref="B110:I111"/>
    <mergeCell ref="B130:I130"/>
    <mergeCell ref="B131:I131"/>
    <mergeCell ref="B132:I132"/>
    <mergeCell ref="B133:I133"/>
    <mergeCell ref="B125:I125"/>
    <mergeCell ref="B126:I126"/>
    <mergeCell ref="B127:I127"/>
    <mergeCell ref="B128:I128"/>
    <mergeCell ref="B120:I120"/>
    <mergeCell ref="B121:I122"/>
    <mergeCell ref="B123:I123"/>
    <mergeCell ref="B124:I124"/>
    <mergeCell ref="B142:I142"/>
    <mergeCell ref="B143:I143"/>
    <mergeCell ref="B144:I144"/>
    <mergeCell ref="B145:I145"/>
    <mergeCell ref="B138:I138"/>
    <mergeCell ref="B139:I139"/>
    <mergeCell ref="B140:I140"/>
    <mergeCell ref="B141:I141"/>
    <mergeCell ref="B134:I134"/>
    <mergeCell ref="B135:I135"/>
    <mergeCell ref="B136:I136"/>
    <mergeCell ref="B137:I137"/>
    <mergeCell ref="B154:I154"/>
    <mergeCell ref="B155:I155"/>
    <mergeCell ref="B156:I156"/>
    <mergeCell ref="B157:I157"/>
    <mergeCell ref="B150:I150"/>
    <mergeCell ref="B151:I151"/>
    <mergeCell ref="B152:I152"/>
    <mergeCell ref="B153:I153"/>
    <mergeCell ref="B146:I146"/>
    <mergeCell ref="B147:I147"/>
    <mergeCell ref="B148:I148"/>
    <mergeCell ref="B149:I149"/>
    <mergeCell ref="B166:I166"/>
    <mergeCell ref="B167:I167"/>
    <mergeCell ref="B168:I168"/>
    <mergeCell ref="B169:I169"/>
    <mergeCell ref="B162:I162"/>
    <mergeCell ref="B163:I163"/>
    <mergeCell ref="B164:I164"/>
    <mergeCell ref="B165:I165"/>
    <mergeCell ref="B158:I158"/>
    <mergeCell ref="B159:I159"/>
    <mergeCell ref="B160:I160"/>
    <mergeCell ref="B161:I161"/>
    <mergeCell ref="B178:I178"/>
    <mergeCell ref="B179:I179"/>
    <mergeCell ref="B180:I180"/>
    <mergeCell ref="B181:I181"/>
    <mergeCell ref="B174:I174"/>
    <mergeCell ref="B175:I175"/>
    <mergeCell ref="B176:I176"/>
    <mergeCell ref="B177:I177"/>
    <mergeCell ref="B170:I170"/>
    <mergeCell ref="B171:I171"/>
    <mergeCell ref="B172:I172"/>
    <mergeCell ref="B173:I173"/>
    <mergeCell ref="B190:I190"/>
    <mergeCell ref="B191:I191"/>
    <mergeCell ref="B192:I192"/>
    <mergeCell ref="B193:I193"/>
    <mergeCell ref="B186:I186"/>
    <mergeCell ref="B187:I187"/>
    <mergeCell ref="B188:I188"/>
    <mergeCell ref="B189:I189"/>
    <mergeCell ref="B182:I182"/>
    <mergeCell ref="B183:I183"/>
    <mergeCell ref="B184:I184"/>
    <mergeCell ref="B185:I185"/>
    <mergeCell ref="B202:I202"/>
    <mergeCell ref="B203:I203"/>
    <mergeCell ref="B204:I204"/>
    <mergeCell ref="B205:I205"/>
    <mergeCell ref="B198:I198"/>
    <mergeCell ref="B199:I199"/>
    <mergeCell ref="B200:I200"/>
    <mergeCell ref="B201:I201"/>
    <mergeCell ref="B194:I194"/>
    <mergeCell ref="B195:I195"/>
    <mergeCell ref="B196:I196"/>
    <mergeCell ref="B197:I197"/>
    <mergeCell ref="B214:I214"/>
    <mergeCell ref="B215:I215"/>
    <mergeCell ref="B216:I216"/>
    <mergeCell ref="B217:I217"/>
    <mergeCell ref="B210:I210"/>
    <mergeCell ref="B211:I211"/>
    <mergeCell ref="B212:I212"/>
    <mergeCell ref="B213:I213"/>
    <mergeCell ref="B206:I206"/>
    <mergeCell ref="B207:I207"/>
    <mergeCell ref="B208:I208"/>
    <mergeCell ref="B209:I209"/>
    <mergeCell ref="B226:I226"/>
    <mergeCell ref="B227:I227"/>
    <mergeCell ref="B228:I228"/>
    <mergeCell ref="B229:I229"/>
    <mergeCell ref="B222:I222"/>
    <mergeCell ref="B223:I223"/>
    <mergeCell ref="B224:I224"/>
    <mergeCell ref="B225:I225"/>
    <mergeCell ref="B218:I218"/>
    <mergeCell ref="B219:I219"/>
    <mergeCell ref="B220:I220"/>
    <mergeCell ref="B221:I221"/>
    <mergeCell ref="B238:I238"/>
    <mergeCell ref="B239:I239"/>
    <mergeCell ref="B240:I240"/>
    <mergeCell ref="B241:I241"/>
    <mergeCell ref="B234:I234"/>
    <mergeCell ref="B235:I235"/>
    <mergeCell ref="B236:I236"/>
    <mergeCell ref="B237:I237"/>
    <mergeCell ref="B230:I230"/>
    <mergeCell ref="B231:I231"/>
    <mergeCell ref="B232:I232"/>
    <mergeCell ref="B233:I233"/>
    <mergeCell ref="B250:I250"/>
    <mergeCell ref="B251:I251"/>
    <mergeCell ref="B252:I252"/>
    <mergeCell ref="B253:I253"/>
    <mergeCell ref="B246:I246"/>
    <mergeCell ref="B247:I247"/>
    <mergeCell ref="B248:I248"/>
    <mergeCell ref="B249:I249"/>
    <mergeCell ref="B242:I242"/>
    <mergeCell ref="B243:I243"/>
    <mergeCell ref="B244:I244"/>
    <mergeCell ref="B245:I245"/>
    <mergeCell ref="B262:I262"/>
    <mergeCell ref="B263:I263"/>
    <mergeCell ref="B264:I264"/>
    <mergeCell ref="B265:I265"/>
    <mergeCell ref="B258:I258"/>
    <mergeCell ref="B259:I259"/>
    <mergeCell ref="B260:I260"/>
    <mergeCell ref="B261:I261"/>
    <mergeCell ref="B254:I254"/>
    <mergeCell ref="B255:I255"/>
    <mergeCell ref="B256:I256"/>
    <mergeCell ref="B257:I257"/>
    <mergeCell ref="B274:I274"/>
    <mergeCell ref="B275:I275"/>
    <mergeCell ref="B276:I276"/>
    <mergeCell ref="B277:I277"/>
    <mergeCell ref="B270:I270"/>
    <mergeCell ref="B271:I271"/>
    <mergeCell ref="B272:I272"/>
    <mergeCell ref="B273:I273"/>
    <mergeCell ref="B266:I266"/>
    <mergeCell ref="B267:I267"/>
    <mergeCell ref="B268:I268"/>
    <mergeCell ref="B269:I269"/>
    <mergeCell ref="B286:I286"/>
    <mergeCell ref="B287:I287"/>
    <mergeCell ref="B288:I288"/>
    <mergeCell ref="B289:I289"/>
    <mergeCell ref="B282:I282"/>
    <mergeCell ref="B283:I283"/>
    <mergeCell ref="B284:I284"/>
    <mergeCell ref="B285:I285"/>
    <mergeCell ref="B278:I278"/>
    <mergeCell ref="B279:I279"/>
    <mergeCell ref="B280:I280"/>
    <mergeCell ref="B281:I281"/>
    <mergeCell ref="B298:I298"/>
    <mergeCell ref="B299:I299"/>
    <mergeCell ref="B300:I300"/>
    <mergeCell ref="B301:I301"/>
    <mergeCell ref="B294:I294"/>
    <mergeCell ref="B295:I295"/>
    <mergeCell ref="B296:I296"/>
    <mergeCell ref="B297:I297"/>
    <mergeCell ref="B290:I290"/>
    <mergeCell ref="B291:I291"/>
    <mergeCell ref="B292:I292"/>
    <mergeCell ref="B293:I293"/>
    <mergeCell ref="B310:I310"/>
    <mergeCell ref="B311:I311"/>
    <mergeCell ref="B312:I312"/>
    <mergeCell ref="B313:I313"/>
    <mergeCell ref="B306:I306"/>
    <mergeCell ref="B307:I307"/>
    <mergeCell ref="B308:I308"/>
    <mergeCell ref="B309:I309"/>
    <mergeCell ref="B302:I302"/>
    <mergeCell ref="B303:I303"/>
    <mergeCell ref="B304:I304"/>
    <mergeCell ref="B305:I305"/>
    <mergeCell ref="B322:I322"/>
    <mergeCell ref="B323:I323"/>
    <mergeCell ref="B324:I324"/>
    <mergeCell ref="B325:I325"/>
    <mergeCell ref="B318:I318"/>
    <mergeCell ref="B319:I319"/>
    <mergeCell ref="B320:I320"/>
    <mergeCell ref="B321:I321"/>
    <mergeCell ref="B314:I314"/>
    <mergeCell ref="B315:I315"/>
    <mergeCell ref="B316:I316"/>
    <mergeCell ref="B317:I317"/>
    <mergeCell ref="B334:I334"/>
    <mergeCell ref="B335:I335"/>
    <mergeCell ref="B336:I336"/>
    <mergeCell ref="B337:I337"/>
    <mergeCell ref="B330:I330"/>
    <mergeCell ref="B331:I331"/>
    <mergeCell ref="B332:I332"/>
    <mergeCell ref="B333:I333"/>
    <mergeCell ref="B326:I326"/>
    <mergeCell ref="B327:I327"/>
    <mergeCell ref="B328:I328"/>
    <mergeCell ref="B329:I329"/>
    <mergeCell ref="B346:I346"/>
    <mergeCell ref="B347:I347"/>
    <mergeCell ref="B348:I348"/>
    <mergeCell ref="B349:I349"/>
    <mergeCell ref="B342:I342"/>
    <mergeCell ref="B343:I343"/>
    <mergeCell ref="B344:I344"/>
    <mergeCell ref="B345:I345"/>
    <mergeCell ref="B338:I338"/>
    <mergeCell ref="B339:I339"/>
    <mergeCell ref="B340:I340"/>
    <mergeCell ref="B341:I341"/>
    <mergeCell ref="B358:I358"/>
    <mergeCell ref="B359:I359"/>
    <mergeCell ref="B360:I360"/>
    <mergeCell ref="B361:I361"/>
    <mergeCell ref="B354:I354"/>
    <mergeCell ref="B355:I355"/>
    <mergeCell ref="B356:I356"/>
    <mergeCell ref="B357:I357"/>
    <mergeCell ref="B350:I350"/>
    <mergeCell ref="B351:I351"/>
    <mergeCell ref="B352:I352"/>
    <mergeCell ref="B353:I353"/>
    <mergeCell ref="B370:I370"/>
    <mergeCell ref="B371:I371"/>
    <mergeCell ref="B372:I372"/>
    <mergeCell ref="B373:I373"/>
    <mergeCell ref="B366:I366"/>
    <mergeCell ref="B367:I367"/>
    <mergeCell ref="B368:I368"/>
    <mergeCell ref="B369:I369"/>
    <mergeCell ref="B362:I362"/>
    <mergeCell ref="B363:I363"/>
    <mergeCell ref="B364:I364"/>
    <mergeCell ref="B365:I365"/>
    <mergeCell ref="B382:I382"/>
    <mergeCell ref="B383:I383"/>
    <mergeCell ref="B384:I384"/>
    <mergeCell ref="B385:I385"/>
    <mergeCell ref="B378:I378"/>
    <mergeCell ref="B379:I379"/>
    <mergeCell ref="B380:I380"/>
    <mergeCell ref="B381:I381"/>
    <mergeCell ref="B374:I374"/>
    <mergeCell ref="B375:I375"/>
    <mergeCell ref="B376:I376"/>
    <mergeCell ref="B377:I377"/>
    <mergeCell ref="B394:I394"/>
    <mergeCell ref="B395:I395"/>
    <mergeCell ref="B396:I396"/>
    <mergeCell ref="B397:I397"/>
    <mergeCell ref="B390:I390"/>
    <mergeCell ref="B391:I391"/>
    <mergeCell ref="B392:I392"/>
    <mergeCell ref="B393:I393"/>
    <mergeCell ref="B386:I386"/>
    <mergeCell ref="B387:I387"/>
    <mergeCell ref="B388:I388"/>
    <mergeCell ref="B389:I389"/>
    <mergeCell ref="B406:I406"/>
    <mergeCell ref="B407:I407"/>
    <mergeCell ref="B408:I408"/>
    <mergeCell ref="B409:I409"/>
    <mergeCell ref="B402:I402"/>
    <mergeCell ref="B403:I403"/>
    <mergeCell ref="B404:I404"/>
    <mergeCell ref="B405:I405"/>
    <mergeCell ref="B398:I398"/>
    <mergeCell ref="B399:I399"/>
    <mergeCell ref="B400:I400"/>
    <mergeCell ref="B401:I401"/>
    <mergeCell ref="B418:I418"/>
    <mergeCell ref="B419:I419"/>
    <mergeCell ref="B420:I420"/>
    <mergeCell ref="B421:I421"/>
    <mergeCell ref="B414:I414"/>
    <mergeCell ref="B415:I415"/>
    <mergeCell ref="B416:I416"/>
    <mergeCell ref="B417:I417"/>
    <mergeCell ref="B410:I410"/>
    <mergeCell ref="B411:I411"/>
    <mergeCell ref="B412:I412"/>
    <mergeCell ref="B413:I413"/>
    <mergeCell ref="B430:I430"/>
    <mergeCell ref="B431:I431"/>
    <mergeCell ref="B432:I432"/>
    <mergeCell ref="B433:I433"/>
    <mergeCell ref="B426:I426"/>
    <mergeCell ref="B427:I427"/>
    <mergeCell ref="B428:I428"/>
    <mergeCell ref="B429:I429"/>
    <mergeCell ref="B422:I422"/>
    <mergeCell ref="B423:I423"/>
    <mergeCell ref="B424:I424"/>
    <mergeCell ref="B425:I425"/>
    <mergeCell ref="B442:I442"/>
    <mergeCell ref="B443:I443"/>
    <mergeCell ref="B444:I444"/>
    <mergeCell ref="B445:I445"/>
    <mergeCell ref="B438:I438"/>
    <mergeCell ref="B439:I439"/>
    <mergeCell ref="B440:I440"/>
    <mergeCell ref="B441:I441"/>
    <mergeCell ref="B434:I434"/>
    <mergeCell ref="B435:I435"/>
    <mergeCell ref="B436:I436"/>
    <mergeCell ref="B437:I437"/>
    <mergeCell ref="B454:I454"/>
    <mergeCell ref="B455:I455"/>
    <mergeCell ref="B456:I456"/>
    <mergeCell ref="B457:I457"/>
    <mergeCell ref="B450:I450"/>
    <mergeCell ref="B451:I451"/>
    <mergeCell ref="B452:I452"/>
    <mergeCell ref="B453:I453"/>
    <mergeCell ref="B446:I446"/>
    <mergeCell ref="B447:I447"/>
    <mergeCell ref="B448:I448"/>
    <mergeCell ref="B449:I449"/>
    <mergeCell ref="B466:I466"/>
    <mergeCell ref="B467:I467"/>
    <mergeCell ref="B468:I468"/>
    <mergeCell ref="B469:I469"/>
    <mergeCell ref="B462:I462"/>
    <mergeCell ref="B463:I463"/>
    <mergeCell ref="B464:I464"/>
    <mergeCell ref="B465:I465"/>
    <mergeCell ref="B458:I458"/>
    <mergeCell ref="B459:I459"/>
    <mergeCell ref="B460:I460"/>
    <mergeCell ref="B461:I461"/>
    <mergeCell ref="B478:I478"/>
    <mergeCell ref="B479:I479"/>
    <mergeCell ref="B480:I480"/>
    <mergeCell ref="B481:I481"/>
    <mergeCell ref="B474:I474"/>
    <mergeCell ref="B475:I475"/>
    <mergeCell ref="B476:I476"/>
    <mergeCell ref="B477:I477"/>
    <mergeCell ref="B470:I470"/>
    <mergeCell ref="B471:I471"/>
    <mergeCell ref="B472:I472"/>
    <mergeCell ref="B473:I473"/>
    <mergeCell ref="B490:I490"/>
    <mergeCell ref="B491:I491"/>
    <mergeCell ref="B492:I492"/>
    <mergeCell ref="B493:I493"/>
    <mergeCell ref="B486:I486"/>
    <mergeCell ref="B487:I487"/>
    <mergeCell ref="B488:I488"/>
    <mergeCell ref="B489:I489"/>
    <mergeCell ref="B482:I482"/>
    <mergeCell ref="B483:I483"/>
    <mergeCell ref="B484:I484"/>
    <mergeCell ref="B485:I485"/>
    <mergeCell ref="B502:I502"/>
    <mergeCell ref="B503:I503"/>
    <mergeCell ref="B504:I504"/>
    <mergeCell ref="B505:I505"/>
    <mergeCell ref="B498:I498"/>
    <mergeCell ref="B499:I499"/>
    <mergeCell ref="B500:I500"/>
    <mergeCell ref="B501:I501"/>
    <mergeCell ref="B494:I494"/>
    <mergeCell ref="B495:I495"/>
    <mergeCell ref="B496:I496"/>
    <mergeCell ref="B497:I497"/>
    <mergeCell ref="B514:I514"/>
    <mergeCell ref="B515:I515"/>
    <mergeCell ref="B516:I516"/>
    <mergeCell ref="B517:I517"/>
    <mergeCell ref="B510:I510"/>
    <mergeCell ref="B511:I511"/>
    <mergeCell ref="B512:I512"/>
    <mergeCell ref="B513:I513"/>
    <mergeCell ref="B506:I506"/>
    <mergeCell ref="B507:I507"/>
    <mergeCell ref="B508:I508"/>
    <mergeCell ref="B509:I509"/>
    <mergeCell ref="B526:I526"/>
    <mergeCell ref="B527:I527"/>
    <mergeCell ref="B528:I528"/>
    <mergeCell ref="B529:I529"/>
    <mergeCell ref="B522:I522"/>
    <mergeCell ref="B523:I523"/>
    <mergeCell ref="B524:I524"/>
    <mergeCell ref="B525:I525"/>
    <mergeCell ref="B518:I518"/>
    <mergeCell ref="B519:I519"/>
    <mergeCell ref="B520:I520"/>
    <mergeCell ref="B521:I521"/>
    <mergeCell ref="B538:I538"/>
    <mergeCell ref="B539:I539"/>
    <mergeCell ref="B540:I540"/>
    <mergeCell ref="B541:I541"/>
    <mergeCell ref="B534:I534"/>
    <mergeCell ref="B535:I535"/>
    <mergeCell ref="B536:I536"/>
    <mergeCell ref="B537:I537"/>
    <mergeCell ref="B530:I530"/>
    <mergeCell ref="B531:I531"/>
    <mergeCell ref="B532:I532"/>
    <mergeCell ref="B533:I533"/>
    <mergeCell ref="B550:I550"/>
    <mergeCell ref="B551:I551"/>
    <mergeCell ref="B552:I552"/>
    <mergeCell ref="B553:I553"/>
    <mergeCell ref="B546:I546"/>
    <mergeCell ref="B547:I547"/>
    <mergeCell ref="B548:I548"/>
    <mergeCell ref="B549:I549"/>
    <mergeCell ref="B542:I542"/>
    <mergeCell ref="B543:I543"/>
    <mergeCell ref="B544:I544"/>
    <mergeCell ref="B545:I545"/>
    <mergeCell ref="B562:I562"/>
    <mergeCell ref="B563:I563"/>
    <mergeCell ref="B564:I564"/>
    <mergeCell ref="B565:I565"/>
    <mergeCell ref="B558:I558"/>
    <mergeCell ref="B559:I559"/>
    <mergeCell ref="B560:I560"/>
    <mergeCell ref="B561:I561"/>
    <mergeCell ref="B554:I554"/>
    <mergeCell ref="B555:I555"/>
    <mergeCell ref="B556:I556"/>
    <mergeCell ref="B557:I557"/>
    <mergeCell ref="B574:I574"/>
    <mergeCell ref="B575:I575"/>
    <mergeCell ref="B576:I576"/>
    <mergeCell ref="B577:I577"/>
    <mergeCell ref="B570:I570"/>
    <mergeCell ref="B571:I571"/>
    <mergeCell ref="B572:I572"/>
    <mergeCell ref="B573:I573"/>
    <mergeCell ref="B566:I566"/>
    <mergeCell ref="B567:I567"/>
    <mergeCell ref="B568:I568"/>
    <mergeCell ref="B569:I569"/>
    <mergeCell ref="B586:I586"/>
    <mergeCell ref="B587:I587"/>
    <mergeCell ref="B588:I588"/>
    <mergeCell ref="B589:I589"/>
    <mergeCell ref="B582:I582"/>
    <mergeCell ref="B583:I583"/>
    <mergeCell ref="B584:I584"/>
    <mergeCell ref="B585:I585"/>
    <mergeCell ref="B578:I578"/>
    <mergeCell ref="B579:I579"/>
    <mergeCell ref="B580:I580"/>
    <mergeCell ref="B581:I581"/>
    <mergeCell ref="B598:I598"/>
    <mergeCell ref="B599:I599"/>
    <mergeCell ref="B600:I600"/>
    <mergeCell ref="B601:I601"/>
    <mergeCell ref="B594:I594"/>
    <mergeCell ref="B595:I595"/>
    <mergeCell ref="B596:I596"/>
    <mergeCell ref="B597:I597"/>
    <mergeCell ref="B590:I590"/>
    <mergeCell ref="B591:I591"/>
    <mergeCell ref="B592:I592"/>
    <mergeCell ref="B593:I593"/>
    <mergeCell ref="B610:I610"/>
    <mergeCell ref="B611:I611"/>
    <mergeCell ref="B612:I612"/>
    <mergeCell ref="B613:I613"/>
    <mergeCell ref="B606:I606"/>
    <mergeCell ref="B607:I607"/>
    <mergeCell ref="B608:I608"/>
    <mergeCell ref="B609:I609"/>
    <mergeCell ref="B602:I602"/>
    <mergeCell ref="B603:I603"/>
    <mergeCell ref="B604:I604"/>
    <mergeCell ref="B605:I605"/>
    <mergeCell ref="B622:I622"/>
    <mergeCell ref="B623:I623"/>
    <mergeCell ref="B624:I624"/>
    <mergeCell ref="B625:I625"/>
    <mergeCell ref="B618:I618"/>
    <mergeCell ref="B619:I619"/>
    <mergeCell ref="B620:I620"/>
    <mergeCell ref="B621:I621"/>
    <mergeCell ref="B614:I614"/>
    <mergeCell ref="B615:I615"/>
    <mergeCell ref="B616:I616"/>
    <mergeCell ref="B617:I617"/>
    <mergeCell ref="B634:I634"/>
    <mergeCell ref="B635:I635"/>
    <mergeCell ref="B636:I636"/>
    <mergeCell ref="B637:I637"/>
    <mergeCell ref="B630:I630"/>
    <mergeCell ref="B631:I631"/>
    <mergeCell ref="B632:I632"/>
    <mergeCell ref="B633:I633"/>
    <mergeCell ref="B626:I626"/>
    <mergeCell ref="B627:I627"/>
    <mergeCell ref="B628:I628"/>
    <mergeCell ref="B629:I629"/>
    <mergeCell ref="B646:I646"/>
    <mergeCell ref="B647:I647"/>
    <mergeCell ref="B648:I648"/>
    <mergeCell ref="B649:I649"/>
    <mergeCell ref="B642:I642"/>
    <mergeCell ref="B643:I643"/>
    <mergeCell ref="B644:I644"/>
    <mergeCell ref="B645:I645"/>
    <mergeCell ref="B638:I638"/>
    <mergeCell ref="B639:I639"/>
    <mergeCell ref="B640:I640"/>
    <mergeCell ref="B641:I641"/>
    <mergeCell ref="B658:I658"/>
    <mergeCell ref="B659:I659"/>
    <mergeCell ref="B660:I660"/>
    <mergeCell ref="B661:I661"/>
    <mergeCell ref="B654:I654"/>
    <mergeCell ref="B655:I655"/>
    <mergeCell ref="B656:I656"/>
    <mergeCell ref="B657:I657"/>
    <mergeCell ref="B650:I650"/>
    <mergeCell ref="B651:I651"/>
    <mergeCell ref="B652:I652"/>
    <mergeCell ref="B653:I653"/>
    <mergeCell ref="B670:I670"/>
    <mergeCell ref="B671:I671"/>
    <mergeCell ref="B672:I672"/>
    <mergeCell ref="B673:I673"/>
    <mergeCell ref="B666:I666"/>
    <mergeCell ref="B667:I667"/>
    <mergeCell ref="B668:I668"/>
    <mergeCell ref="B669:I669"/>
    <mergeCell ref="B662:I662"/>
    <mergeCell ref="B663:I663"/>
    <mergeCell ref="B664:I664"/>
    <mergeCell ref="B665:I665"/>
    <mergeCell ref="B682:I682"/>
    <mergeCell ref="B683:I683"/>
    <mergeCell ref="B684:I684"/>
    <mergeCell ref="B685:I685"/>
    <mergeCell ref="B678:I678"/>
    <mergeCell ref="B679:I679"/>
    <mergeCell ref="B680:I680"/>
    <mergeCell ref="B681:I681"/>
    <mergeCell ref="B674:I674"/>
    <mergeCell ref="B675:I675"/>
    <mergeCell ref="B676:I676"/>
    <mergeCell ref="B677:I677"/>
    <mergeCell ref="B694:I694"/>
    <mergeCell ref="B695:I695"/>
    <mergeCell ref="B696:I696"/>
    <mergeCell ref="B697:I697"/>
    <mergeCell ref="B690:I690"/>
    <mergeCell ref="B691:I691"/>
    <mergeCell ref="B692:I692"/>
    <mergeCell ref="B693:I693"/>
    <mergeCell ref="B686:I686"/>
    <mergeCell ref="B687:I687"/>
    <mergeCell ref="B688:I688"/>
    <mergeCell ref="B689:I689"/>
    <mergeCell ref="B706:I706"/>
    <mergeCell ref="B707:I707"/>
    <mergeCell ref="B708:I708"/>
    <mergeCell ref="B709:I709"/>
    <mergeCell ref="B702:I702"/>
    <mergeCell ref="B703:I703"/>
    <mergeCell ref="B704:I704"/>
    <mergeCell ref="B705:I705"/>
    <mergeCell ref="B698:I698"/>
    <mergeCell ref="B699:I699"/>
    <mergeCell ref="B700:I700"/>
    <mergeCell ref="B701:I701"/>
    <mergeCell ref="B718:I718"/>
    <mergeCell ref="B719:I719"/>
    <mergeCell ref="B720:I720"/>
    <mergeCell ref="B721:I721"/>
    <mergeCell ref="B714:I714"/>
    <mergeCell ref="B715:I715"/>
    <mergeCell ref="B716:I716"/>
    <mergeCell ref="B717:I717"/>
    <mergeCell ref="B710:I710"/>
    <mergeCell ref="B711:I711"/>
    <mergeCell ref="B712:I712"/>
    <mergeCell ref="B713:I713"/>
    <mergeCell ref="B730:I730"/>
    <mergeCell ref="B731:I731"/>
    <mergeCell ref="B732:I732"/>
    <mergeCell ref="B733:I733"/>
    <mergeCell ref="B726:I726"/>
    <mergeCell ref="B727:I727"/>
    <mergeCell ref="B728:I728"/>
    <mergeCell ref="B729:I729"/>
    <mergeCell ref="B722:I722"/>
    <mergeCell ref="B723:I723"/>
    <mergeCell ref="B724:I724"/>
    <mergeCell ref="B725:I725"/>
    <mergeCell ref="B742:I742"/>
    <mergeCell ref="B743:I743"/>
    <mergeCell ref="B744:I744"/>
    <mergeCell ref="B745:I745"/>
    <mergeCell ref="B738:I738"/>
    <mergeCell ref="B739:I739"/>
    <mergeCell ref="B740:I740"/>
    <mergeCell ref="B741:I741"/>
    <mergeCell ref="B734:I734"/>
    <mergeCell ref="B735:I735"/>
    <mergeCell ref="B736:I736"/>
    <mergeCell ref="B737:I737"/>
    <mergeCell ref="B754:I754"/>
    <mergeCell ref="B755:I755"/>
    <mergeCell ref="B756:I756"/>
    <mergeCell ref="B757:I757"/>
    <mergeCell ref="B750:I750"/>
    <mergeCell ref="B751:I751"/>
    <mergeCell ref="B752:I752"/>
    <mergeCell ref="B753:I753"/>
    <mergeCell ref="B746:I746"/>
    <mergeCell ref="B747:I747"/>
    <mergeCell ref="B748:I748"/>
    <mergeCell ref="B749:I749"/>
    <mergeCell ref="B766:I766"/>
    <mergeCell ref="B767:I767"/>
    <mergeCell ref="B768:I768"/>
    <mergeCell ref="B769:I769"/>
    <mergeCell ref="B762:I762"/>
    <mergeCell ref="B763:I763"/>
    <mergeCell ref="B764:I764"/>
    <mergeCell ref="B765:I765"/>
    <mergeCell ref="B758:I758"/>
    <mergeCell ref="B759:I759"/>
    <mergeCell ref="B760:I760"/>
    <mergeCell ref="B761:I761"/>
    <mergeCell ref="B770:I770"/>
    <mergeCell ref="B771:I771"/>
    <mergeCell ref="B772:I772"/>
    <mergeCell ref="B773:I773"/>
    <mergeCell ref="B786:I786"/>
    <mergeCell ref="B787:I787"/>
    <mergeCell ref="B782:I782"/>
    <mergeCell ref="B783:I783"/>
    <mergeCell ref="B784:I784"/>
    <mergeCell ref="B785:I785"/>
    <mergeCell ref="B780:I780"/>
    <mergeCell ref="B781:I781"/>
    <mergeCell ref="B774:I774"/>
    <mergeCell ref="B775:I775"/>
    <mergeCell ref="B776:I776"/>
    <mergeCell ref="B777:I777"/>
    <mergeCell ref="B778:I778"/>
    <mergeCell ref="B779:I779"/>
  </mergeCells>
  <phoneticPr fontId="0" type="noConversion"/>
  <printOptions horizontalCentered="1"/>
  <pageMargins left="0.59055118110236227" right="0.59055118110236227" top="0.59055118110236227" bottom="0.39370078740157483" header="0.27559055118110237" footer="0.51181102362204722"/>
  <pageSetup paperSize="9" scale="95" orientation="landscape" horizontalDpi="300" verticalDpi="300" r:id="rId1"/>
  <headerFooter alignWithMargins="0">
    <oddHeader>Página &amp;P de &amp;N</oddHead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56"/>
  <sheetViews>
    <sheetView tabSelected="1" view="pageBreakPreview" topLeftCell="A43" zoomScaleNormal="100" zoomScaleSheetLayoutView="100" workbookViewId="0">
      <selection activeCell="F18" sqref="F18"/>
    </sheetView>
  </sheetViews>
  <sheetFormatPr defaultRowHeight="12.75" x14ac:dyDescent="0.2"/>
  <cols>
    <col min="1" max="1" width="11.140625" bestFit="1" customWidth="1"/>
    <col min="2" max="2" width="37.7109375" bestFit="1" customWidth="1"/>
    <col min="3" max="3" width="7.28515625" customWidth="1"/>
    <col min="4" max="4" width="5.7109375" customWidth="1"/>
    <col min="257" max="257" width="11.140625" bestFit="1" customWidth="1"/>
    <col min="258" max="258" width="37.7109375" bestFit="1" customWidth="1"/>
    <col min="259" max="259" width="7.28515625" customWidth="1"/>
    <col min="260" max="260" width="5.7109375" customWidth="1"/>
    <col min="513" max="513" width="11.140625" bestFit="1" customWidth="1"/>
    <col min="514" max="514" width="37.7109375" bestFit="1" customWidth="1"/>
    <col min="515" max="515" width="7.28515625" customWidth="1"/>
    <col min="516" max="516" width="5.7109375" customWidth="1"/>
    <col min="769" max="769" width="11.140625" bestFit="1" customWidth="1"/>
    <col min="770" max="770" width="37.7109375" bestFit="1" customWidth="1"/>
    <col min="771" max="771" width="7.28515625" customWidth="1"/>
    <col min="772" max="772" width="5.7109375" customWidth="1"/>
    <col min="1025" max="1025" width="11.140625" bestFit="1" customWidth="1"/>
    <col min="1026" max="1026" width="37.7109375" bestFit="1" customWidth="1"/>
    <col min="1027" max="1027" width="7.28515625" customWidth="1"/>
    <col min="1028" max="1028" width="5.7109375" customWidth="1"/>
    <col min="1281" max="1281" width="11.140625" bestFit="1" customWidth="1"/>
    <col min="1282" max="1282" width="37.7109375" bestFit="1" customWidth="1"/>
    <col min="1283" max="1283" width="7.28515625" customWidth="1"/>
    <col min="1284" max="1284" width="5.7109375" customWidth="1"/>
    <col min="1537" max="1537" width="11.140625" bestFit="1" customWidth="1"/>
    <col min="1538" max="1538" width="37.7109375" bestFit="1" customWidth="1"/>
    <col min="1539" max="1539" width="7.28515625" customWidth="1"/>
    <col min="1540" max="1540" width="5.7109375" customWidth="1"/>
    <col min="1793" max="1793" width="11.140625" bestFit="1" customWidth="1"/>
    <col min="1794" max="1794" width="37.7109375" bestFit="1" customWidth="1"/>
    <col min="1795" max="1795" width="7.28515625" customWidth="1"/>
    <col min="1796" max="1796" width="5.7109375" customWidth="1"/>
    <col min="2049" max="2049" width="11.140625" bestFit="1" customWidth="1"/>
    <col min="2050" max="2050" width="37.7109375" bestFit="1" customWidth="1"/>
    <col min="2051" max="2051" width="7.28515625" customWidth="1"/>
    <col min="2052" max="2052" width="5.7109375" customWidth="1"/>
    <col min="2305" max="2305" width="11.140625" bestFit="1" customWidth="1"/>
    <col min="2306" max="2306" width="37.7109375" bestFit="1" customWidth="1"/>
    <col min="2307" max="2307" width="7.28515625" customWidth="1"/>
    <col min="2308" max="2308" width="5.7109375" customWidth="1"/>
    <col min="2561" max="2561" width="11.140625" bestFit="1" customWidth="1"/>
    <col min="2562" max="2562" width="37.7109375" bestFit="1" customWidth="1"/>
    <col min="2563" max="2563" width="7.28515625" customWidth="1"/>
    <col min="2564" max="2564" width="5.7109375" customWidth="1"/>
    <col min="2817" max="2817" width="11.140625" bestFit="1" customWidth="1"/>
    <col min="2818" max="2818" width="37.7109375" bestFit="1" customWidth="1"/>
    <col min="2819" max="2819" width="7.28515625" customWidth="1"/>
    <col min="2820" max="2820" width="5.7109375" customWidth="1"/>
    <col min="3073" max="3073" width="11.140625" bestFit="1" customWidth="1"/>
    <col min="3074" max="3074" width="37.7109375" bestFit="1" customWidth="1"/>
    <col min="3075" max="3075" width="7.28515625" customWidth="1"/>
    <col min="3076" max="3076" width="5.7109375" customWidth="1"/>
    <col min="3329" max="3329" width="11.140625" bestFit="1" customWidth="1"/>
    <col min="3330" max="3330" width="37.7109375" bestFit="1" customWidth="1"/>
    <col min="3331" max="3331" width="7.28515625" customWidth="1"/>
    <col min="3332" max="3332" width="5.7109375" customWidth="1"/>
    <col min="3585" max="3585" width="11.140625" bestFit="1" customWidth="1"/>
    <col min="3586" max="3586" width="37.7109375" bestFit="1" customWidth="1"/>
    <col min="3587" max="3587" width="7.28515625" customWidth="1"/>
    <col min="3588" max="3588" width="5.7109375" customWidth="1"/>
    <col min="3841" max="3841" width="11.140625" bestFit="1" customWidth="1"/>
    <col min="3842" max="3842" width="37.7109375" bestFit="1" customWidth="1"/>
    <col min="3843" max="3843" width="7.28515625" customWidth="1"/>
    <col min="3844" max="3844" width="5.7109375" customWidth="1"/>
    <col min="4097" max="4097" width="11.140625" bestFit="1" customWidth="1"/>
    <col min="4098" max="4098" width="37.7109375" bestFit="1" customWidth="1"/>
    <col min="4099" max="4099" width="7.28515625" customWidth="1"/>
    <col min="4100" max="4100" width="5.7109375" customWidth="1"/>
    <col min="4353" max="4353" width="11.140625" bestFit="1" customWidth="1"/>
    <col min="4354" max="4354" width="37.7109375" bestFit="1" customWidth="1"/>
    <col min="4355" max="4355" width="7.28515625" customWidth="1"/>
    <col min="4356" max="4356" width="5.7109375" customWidth="1"/>
    <col min="4609" max="4609" width="11.140625" bestFit="1" customWidth="1"/>
    <col min="4610" max="4610" width="37.7109375" bestFit="1" customWidth="1"/>
    <col min="4611" max="4611" width="7.28515625" customWidth="1"/>
    <col min="4612" max="4612" width="5.7109375" customWidth="1"/>
    <col min="4865" max="4865" width="11.140625" bestFit="1" customWidth="1"/>
    <col min="4866" max="4866" width="37.7109375" bestFit="1" customWidth="1"/>
    <col min="4867" max="4867" width="7.28515625" customWidth="1"/>
    <col min="4868" max="4868" width="5.7109375" customWidth="1"/>
    <col min="5121" max="5121" width="11.140625" bestFit="1" customWidth="1"/>
    <col min="5122" max="5122" width="37.7109375" bestFit="1" customWidth="1"/>
    <col min="5123" max="5123" width="7.28515625" customWidth="1"/>
    <col min="5124" max="5124" width="5.7109375" customWidth="1"/>
    <col min="5377" max="5377" width="11.140625" bestFit="1" customWidth="1"/>
    <col min="5378" max="5378" width="37.7109375" bestFit="1" customWidth="1"/>
    <col min="5379" max="5379" width="7.28515625" customWidth="1"/>
    <col min="5380" max="5380" width="5.7109375" customWidth="1"/>
    <col min="5633" max="5633" width="11.140625" bestFit="1" customWidth="1"/>
    <col min="5634" max="5634" width="37.7109375" bestFit="1" customWidth="1"/>
    <col min="5635" max="5635" width="7.28515625" customWidth="1"/>
    <col min="5636" max="5636" width="5.7109375" customWidth="1"/>
    <col min="5889" max="5889" width="11.140625" bestFit="1" customWidth="1"/>
    <col min="5890" max="5890" width="37.7109375" bestFit="1" customWidth="1"/>
    <col min="5891" max="5891" width="7.28515625" customWidth="1"/>
    <col min="5892" max="5892" width="5.7109375" customWidth="1"/>
    <col min="6145" max="6145" width="11.140625" bestFit="1" customWidth="1"/>
    <col min="6146" max="6146" width="37.7109375" bestFit="1" customWidth="1"/>
    <col min="6147" max="6147" width="7.28515625" customWidth="1"/>
    <col min="6148" max="6148" width="5.7109375" customWidth="1"/>
    <col min="6401" max="6401" width="11.140625" bestFit="1" customWidth="1"/>
    <col min="6402" max="6402" width="37.7109375" bestFit="1" customWidth="1"/>
    <col min="6403" max="6403" width="7.28515625" customWidth="1"/>
    <col min="6404" max="6404" width="5.7109375" customWidth="1"/>
    <col min="6657" max="6657" width="11.140625" bestFit="1" customWidth="1"/>
    <col min="6658" max="6658" width="37.7109375" bestFit="1" customWidth="1"/>
    <col min="6659" max="6659" width="7.28515625" customWidth="1"/>
    <col min="6660" max="6660" width="5.7109375" customWidth="1"/>
    <col min="6913" max="6913" width="11.140625" bestFit="1" customWidth="1"/>
    <col min="6914" max="6914" width="37.7109375" bestFit="1" customWidth="1"/>
    <col min="6915" max="6915" width="7.28515625" customWidth="1"/>
    <col min="6916" max="6916" width="5.7109375" customWidth="1"/>
    <col min="7169" max="7169" width="11.140625" bestFit="1" customWidth="1"/>
    <col min="7170" max="7170" width="37.7109375" bestFit="1" customWidth="1"/>
    <col min="7171" max="7171" width="7.28515625" customWidth="1"/>
    <col min="7172" max="7172" width="5.7109375" customWidth="1"/>
    <col min="7425" max="7425" width="11.140625" bestFit="1" customWidth="1"/>
    <col min="7426" max="7426" width="37.7109375" bestFit="1" customWidth="1"/>
    <col min="7427" max="7427" width="7.28515625" customWidth="1"/>
    <col min="7428" max="7428" width="5.7109375" customWidth="1"/>
    <col min="7681" max="7681" width="11.140625" bestFit="1" customWidth="1"/>
    <col min="7682" max="7682" width="37.7109375" bestFit="1" customWidth="1"/>
    <col min="7683" max="7683" width="7.28515625" customWidth="1"/>
    <col min="7684" max="7684" width="5.7109375" customWidth="1"/>
    <col min="7937" max="7937" width="11.140625" bestFit="1" customWidth="1"/>
    <col min="7938" max="7938" width="37.7109375" bestFit="1" customWidth="1"/>
    <col min="7939" max="7939" width="7.28515625" customWidth="1"/>
    <col min="7940" max="7940" width="5.7109375" customWidth="1"/>
    <col min="8193" max="8193" width="11.140625" bestFit="1" customWidth="1"/>
    <col min="8194" max="8194" width="37.7109375" bestFit="1" customWidth="1"/>
    <col min="8195" max="8195" width="7.28515625" customWidth="1"/>
    <col min="8196" max="8196" width="5.7109375" customWidth="1"/>
    <col min="8449" max="8449" width="11.140625" bestFit="1" customWidth="1"/>
    <col min="8450" max="8450" width="37.7109375" bestFit="1" customWidth="1"/>
    <col min="8451" max="8451" width="7.28515625" customWidth="1"/>
    <col min="8452" max="8452" width="5.7109375" customWidth="1"/>
    <col min="8705" max="8705" width="11.140625" bestFit="1" customWidth="1"/>
    <col min="8706" max="8706" width="37.7109375" bestFit="1" customWidth="1"/>
    <col min="8707" max="8707" width="7.28515625" customWidth="1"/>
    <col min="8708" max="8708" width="5.7109375" customWidth="1"/>
    <col min="8961" max="8961" width="11.140625" bestFit="1" customWidth="1"/>
    <col min="8962" max="8962" width="37.7109375" bestFit="1" customWidth="1"/>
    <col min="8963" max="8963" width="7.28515625" customWidth="1"/>
    <col min="8964" max="8964" width="5.7109375" customWidth="1"/>
    <col min="9217" max="9217" width="11.140625" bestFit="1" customWidth="1"/>
    <col min="9218" max="9218" width="37.7109375" bestFit="1" customWidth="1"/>
    <col min="9219" max="9219" width="7.28515625" customWidth="1"/>
    <col min="9220" max="9220" width="5.7109375" customWidth="1"/>
    <col min="9473" max="9473" width="11.140625" bestFit="1" customWidth="1"/>
    <col min="9474" max="9474" width="37.7109375" bestFit="1" customWidth="1"/>
    <col min="9475" max="9475" width="7.28515625" customWidth="1"/>
    <col min="9476" max="9476" width="5.7109375" customWidth="1"/>
    <col min="9729" max="9729" width="11.140625" bestFit="1" customWidth="1"/>
    <col min="9730" max="9730" width="37.7109375" bestFit="1" customWidth="1"/>
    <col min="9731" max="9731" width="7.28515625" customWidth="1"/>
    <col min="9732" max="9732" width="5.7109375" customWidth="1"/>
    <col min="9985" max="9985" width="11.140625" bestFit="1" customWidth="1"/>
    <col min="9986" max="9986" width="37.7109375" bestFit="1" customWidth="1"/>
    <col min="9987" max="9987" width="7.28515625" customWidth="1"/>
    <col min="9988" max="9988" width="5.7109375" customWidth="1"/>
    <col min="10241" max="10241" width="11.140625" bestFit="1" customWidth="1"/>
    <col min="10242" max="10242" width="37.7109375" bestFit="1" customWidth="1"/>
    <col min="10243" max="10243" width="7.28515625" customWidth="1"/>
    <col min="10244" max="10244" width="5.7109375" customWidth="1"/>
    <col min="10497" max="10497" width="11.140625" bestFit="1" customWidth="1"/>
    <col min="10498" max="10498" width="37.7109375" bestFit="1" customWidth="1"/>
    <col min="10499" max="10499" width="7.28515625" customWidth="1"/>
    <col min="10500" max="10500" width="5.7109375" customWidth="1"/>
    <col min="10753" max="10753" width="11.140625" bestFit="1" customWidth="1"/>
    <col min="10754" max="10754" width="37.7109375" bestFit="1" customWidth="1"/>
    <col min="10755" max="10755" width="7.28515625" customWidth="1"/>
    <col min="10756" max="10756" width="5.7109375" customWidth="1"/>
    <col min="11009" max="11009" width="11.140625" bestFit="1" customWidth="1"/>
    <col min="11010" max="11010" width="37.7109375" bestFit="1" customWidth="1"/>
    <col min="11011" max="11011" width="7.28515625" customWidth="1"/>
    <col min="11012" max="11012" width="5.7109375" customWidth="1"/>
    <col min="11265" max="11265" width="11.140625" bestFit="1" customWidth="1"/>
    <col min="11266" max="11266" width="37.7109375" bestFit="1" customWidth="1"/>
    <col min="11267" max="11267" width="7.28515625" customWidth="1"/>
    <col min="11268" max="11268" width="5.7109375" customWidth="1"/>
    <col min="11521" max="11521" width="11.140625" bestFit="1" customWidth="1"/>
    <col min="11522" max="11522" width="37.7109375" bestFit="1" customWidth="1"/>
    <col min="11523" max="11523" width="7.28515625" customWidth="1"/>
    <col min="11524" max="11524" width="5.7109375" customWidth="1"/>
    <col min="11777" max="11777" width="11.140625" bestFit="1" customWidth="1"/>
    <col min="11778" max="11778" width="37.7109375" bestFit="1" customWidth="1"/>
    <col min="11779" max="11779" width="7.28515625" customWidth="1"/>
    <col min="11780" max="11780" width="5.7109375" customWidth="1"/>
    <col min="12033" max="12033" width="11.140625" bestFit="1" customWidth="1"/>
    <col min="12034" max="12034" width="37.7109375" bestFit="1" customWidth="1"/>
    <col min="12035" max="12035" width="7.28515625" customWidth="1"/>
    <col min="12036" max="12036" width="5.7109375" customWidth="1"/>
    <col min="12289" max="12289" width="11.140625" bestFit="1" customWidth="1"/>
    <col min="12290" max="12290" width="37.7109375" bestFit="1" customWidth="1"/>
    <col min="12291" max="12291" width="7.28515625" customWidth="1"/>
    <col min="12292" max="12292" width="5.7109375" customWidth="1"/>
    <col min="12545" max="12545" width="11.140625" bestFit="1" customWidth="1"/>
    <col min="12546" max="12546" width="37.7109375" bestFit="1" customWidth="1"/>
    <col min="12547" max="12547" width="7.28515625" customWidth="1"/>
    <col min="12548" max="12548" width="5.7109375" customWidth="1"/>
    <col min="12801" max="12801" width="11.140625" bestFit="1" customWidth="1"/>
    <col min="12802" max="12802" width="37.7109375" bestFit="1" customWidth="1"/>
    <col min="12803" max="12803" width="7.28515625" customWidth="1"/>
    <col min="12804" max="12804" width="5.7109375" customWidth="1"/>
    <col min="13057" max="13057" width="11.140625" bestFit="1" customWidth="1"/>
    <col min="13058" max="13058" width="37.7109375" bestFit="1" customWidth="1"/>
    <col min="13059" max="13059" width="7.28515625" customWidth="1"/>
    <col min="13060" max="13060" width="5.7109375" customWidth="1"/>
    <col min="13313" max="13313" width="11.140625" bestFit="1" customWidth="1"/>
    <col min="13314" max="13314" width="37.7109375" bestFit="1" customWidth="1"/>
    <col min="13315" max="13315" width="7.28515625" customWidth="1"/>
    <col min="13316" max="13316" width="5.7109375" customWidth="1"/>
    <col min="13569" max="13569" width="11.140625" bestFit="1" customWidth="1"/>
    <col min="13570" max="13570" width="37.7109375" bestFit="1" customWidth="1"/>
    <col min="13571" max="13571" width="7.28515625" customWidth="1"/>
    <col min="13572" max="13572" width="5.7109375" customWidth="1"/>
    <col min="13825" max="13825" width="11.140625" bestFit="1" customWidth="1"/>
    <col min="13826" max="13826" width="37.7109375" bestFit="1" customWidth="1"/>
    <col min="13827" max="13827" width="7.28515625" customWidth="1"/>
    <col min="13828" max="13828" width="5.7109375" customWidth="1"/>
    <col min="14081" max="14081" width="11.140625" bestFit="1" customWidth="1"/>
    <col min="14082" max="14082" width="37.7109375" bestFit="1" customWidth="1"/>
    <col min="14083" max="14083" width="7.28515625" customWidth="1"/>
    <col min="14084" max="14084" width="5.7109375" customWidth="1"/>
    <col min="14337" max="14337" width="11.140625" bestFit="1" customWidth="1"/>
    <col min="14338" max="14338" width="37.7109375" bestFit="1" customWidth="1"/>
    <col min="14339" max="14339" width="7.28515625" customWidth="1"/>
    <col min="14340" max="14340" width="5.7109375" customWidth="1"/>
    <col min="14593" max="14593" width="11.140625" bestFit="1" customWidth="1"/>
    <col min="14594" max="14594" width="37.7109375" bestFit="1" customWidth="1"/>
    <col min="14595" max="14595" width="7.28515625" customWidth="1"/>
    <col min="14596" max="14596" width="5.7109375" customWidth="1"/>
    <col min="14849" max="14849" width="11.140625" bestFit="1" customWidth="1"/>
    <col min="14850" max="14850" width="37.7109375" bestFit="1" customWidth="1"/>
    <col min="14851" max="14851" width="7.28515625" customWidth="1"/>
    <col min="14852" max="14852" width="5.7109375" customWidth="1"/>
    <col min="15105" max="15105" width="11.140625" bestFit="1" customWidth="1"/>
    <col min="15106" max="15106" width="37.7109375" bestFit="1" customWidth="1"/>
    <col min="15107" max="15107" width="7.28515625" customWidth="1"/>
    <col min="15108" max="15108" width="5.7109375" customWidth="1"/>
    <col min="15361" max="15361" width="11.140625" bestFit="1" customWidth="1"/>
    <col min="15362" max="15362" width="37.7109375" bestFit="1" customWidth="1"/>
    <col min="15363" max="15363" width="7.28515625" customWidth="1"/>
    <col min="15364" max="15364" width="5.7109375" customWidth="1"/>
    <col min="15617" max="15617" width="11.140625" bestFit="1" customWidth="1"/>
    <col min="15618" max="15618" width="37.7109375" bestFit="1" customWidth="1"/>
    <col min="15619" max="15619" width="7.28515625" customWidth="1"/>
    <col min="15620" max="15620" width="5.7109375" customWidth="1"/>
    <col min="15873" max="15873" width="11.140625" bestFit="1" customWidth="1"/>
    <col min="15874" max="15874" width="37.7109375" bestFit="1" customWidth="1"/>
    <col min="15875" max="15875" width="7.28515625" customWidth="1"/>
    <col min="15876" max="15876" width="5.7109375" customWidth="1"/>
    <col min="16129" max="16129" width="11.140625" bestFit="1" customWidth="1"/>
    <col min="16130" max="16130" width="37.7109375" bestFit="1" customWidth="1"/>
    <col min="16131" max="16131" width="7.28515625" customWidth="1"/>
    <col min="16132" max="16132" width="5.7109375" customWidth="1"/>
  </cols>
  <sheetData>
    <row r="1" spans="1:4" ht="15.75" x14ac:dyDescent="0.2">
      <c r="A1" s="718" t="s">
        <v>166</v>
      </c>
      <c r="B1" s="718"/>
      <c r="C1" s="718"/>
      <c r="D1" s="718"/>
    </row>
    <row r="2" spans="1:4" ht="22.5" customHeight="1" x14ac:dyDescent="0.2">
      <c r="A2" s="226"/>
      <c r="B2" s="719"/>
      <c r="C2" s="719"/>
      <c r="D2" s="719"/>
    </row>
    <row r="3" spans="1:4" x14ac:dyDescent="0.2">
      <c r="A3" s="227" t="s">
        <v>167</v>
      </c>
      <c r="B3" s="720" t="s">
        <v>168</v>
      </c>
      <c r="C3" s="720"/>
      <c r="D3" s="720"/>
    </row>
    <row r="4" spans="1:4" ht="24" customHeight="1" x14ac:dyDescent="0.2">
      <c r="A4" s="227" t="s">
        <v>1</v>
      </c>
      <c r="B4" s="721" t="str">
        <f>PLANILHA!B3</f>
        <v xml:space="preserve">CONSTRUÇÃO DE CAMPO DE FUTEBOL SOCIETY COM GRAMA NATURAL, ALAMBRADO E ILUMINAÇÃO 29,00m x 44,00m   - CAMPO BOM DE BOLA </v>
      </c>
      <c r="C4" s="721"/>
      <c r="D4" s="721"/>
    </row>
    <row r="5" spans="1:4" x14ac:dyDescent="0.2">
      <c r="A5" s="227" t="s">
        <v>169</v>
      </c>
      <c r="B5" s="228" t="s">
        <v>308</v>
      </c>
      <c r="C5" s="229"/>
      <c r="D5" s="229"/>
    </row>
    <row r="6" spans="1:4" x14ac:dyDescent="0.2">
      <c r="A6" s="230"/>
      <c r="B6" s="231"/>
      <c r="C6" s="232"/>
      <c r="D6" s="233"/>
    </row>
    <row r="7" spans="1:4" x14ac:dyDescent="0.2">
      <c r="A7" s="712" t="s">
        <v>170</v>
      </c>
      <c r="B7" s="712"/>
      <c r="C7" s="712"/>
      <c r="D7" s="712"/>
    </row>
    <row r="8" spans="1:4" x14ac:dyDescent="0.2">
      <c r="A8" s="87"/>
      <c r="B8" s="88"/>
      <c r="C8" s="89"/>
      <c r="D8" s="90"/>
    </row>
    <row r="9" spans="1:4" x14ac:dyDescent="0.2">
      <c r="A9" s="91"/>
      <c r="B9" s="92" t="s">
        <v>171</v>
      </c>
      <c r="C9" s="89"/>
      <c r="D9" s="90"/>
    </row>
    <row r="10" spans="1:4" x14ac:dyDescent="0.2">
      <c r="A10" s="91"/>
      <c r="B10" s="91"/>
      <c r="C10" s="89"/>
      <c r="D10" s="90"/>
    </row>
    <row r="11" spans="1:4" x14ac:dyDescent="0.2">
      <c r="A11" s="712" t="s">
        <v>172</v>
      </c>
      <c r="B11" s="712"/>
      <c r="C11" s="712"/>
      <c r="D11" s="712"/>
    </row>
    <row r="12" spans="1:4" x14ac:dyDescent="0.2">
      <c r="A12" s="87"/>
      <c r="B12" s="87"/>
      <c r="C12" s="93"/>
      <c r="D12" s="94"/>
    </row>
    <row r="13" spans="1:4" x14ac:dyDescent="0.2">
      <c r="A13" s="91"/>
      <c r="B13" s="92" t="s">
        <v>279</v>
      </c>
      <c r="C13" s="93"/>
      <c r="D13" s="94"/>
    </row>
    <row r="14" spans="1:4" x14ac:dyDescent="0.2">
      <c r="A14" s="91"/>
      <c r="B14" s="95"/>
      <c r="C14" s="95"/>
      <c r="D14" s="96"/>
    </row>
    <row r="15" spans="1:4" x14ac:dyDescent="0.2">
      <c r="A15" s="712" t="s">
        <v>173</v>
      </c>
      <c r="B15" s="712"/>
      <c r="C15" s="712"/>
      <c r="D15" s="712"/>
    </row>
    <row r="16" spans="1:4" x14ac:dyDescent="0.2">
      <c r="A16" s="87"/>
      <c r="B16" s="87"/>
      <c r="C16" s="93"/>
      <c r="D16" s="97"/>
    </row>
    <row r="17" spans="1:4" x14ac:dyDescent="0.2">
      <c r="A17" s="98"/>
      <c r="B17" s="99" t="s">
        <v>174</v>
      </c>
      <c r="C17" s="100">
        <v>5</v>
      </c>
      <c r="D17" s="101" t="s">
        <v>175</v>
      </c>
    </row>
    <row r="18" spans="1:4" x14ac:dyDescent="0.2">
      <c r="A18" s="98"/>
      <c r="B18" s="99" t="s">
        <v>176</v>
      </c>
      <c r="C18" s="100">
        <v>1</v>
      </c>
      <c r="D18" s="101" t="s">
        <v>175</v>
      </c>
    </row>
    <row r="19" spans="1:4" x14ac:dyDescent="0.2">
      <c r="A19" s="98"/>
      <c r="B19" s="99" t="s">
        <v>177</v>
      </c>
      <c r="C19" s="100">
        <v>1</v>
      </c>
      <c r="D19" s="101" t="s">
        <v>175</v>
      </c>
    </row>
    <row r="20" spans="1:4" x14ac:dyDescent="0.2">
      <c r="A20" s="98"/>
      <c r="B20" s="99" t="s">
        <v>178</v>
      </c>
      <c r="C20" s="100">
        <v>0.6</v>
      </c>
      <c r="D20" s="101" t="s">
        <v>175</v>
      </c>
    </row>
    <row r="21" spans="1:4" x14ac:dyDescent="0.2">
      <c r="A21" s="102"/>
      <c r="B21" s="103"/>
      <c r="C21" s="104"/>
      <c r="D21" s="105"/>
    </row>
    <row r="22" spans="1:4" x14ac:dyDescent="0.2">
      <c r="A22" s="98"/>
      <c r="B22" s="99" t="s">
        <v>179</v>
      </c>
      <c r="C22" s="100">
        <v>4.59</v>
      </c>
      <c r="D22" s="101" t="s">
        <v>175</v>
      </c>
    </row>
    <row r="23" spans="1:4" x14ac:dyDescent="0.2">
      <c r="A23" s="91"/>
      <c r="B23" s="91"/>
      <c r="C23" s="106"/>
      <c r="D23" s="107"/>
    </row>
    <row r="24" spans="1:4" x14ac:dyDescent="0.2">
      <c r="A24" s="712" t="s">
        <v>180</v>
      </c>
      <c r="B24" s="712"/>
      <c r="C24" s="712"/>
      <c r="D24" s="712"/>
    </row>
    <row r="25" spans="1:4" x14ac:dyDescent="0.2">
      <c r="A25" s="197"/>
      <c r="B25" s="197"/>
      <c r="C25" s="197"/>
      <c r="D25" s="197"/>
    </row>
    <row r="26" spans="1:4" x14ac:dyDescent="0.2">
      <c r="A26" s="197"/>
      <c r="B26" s="108" t="s">
        <v>181</v>
      </c>
      <c r="C26" s="109">
        <f>C29+C31+C32+C33</f>
        <v>13.15</v>
      </c>
      <c r="D26" s="110" t="s">
        <v>175</v>
      </c>
    </row>
    <row r="27" spans="1:4" x14ac:dyDescent="0.2">
      <c r="A27" s="197"/>
      <c r="B27" s="197"/>
      <c r="C27" s="197"/>
      <c r="D27" s="197"/>
    </row>
    <row r="28" spans="1:4" x14ac:dyDescent="0.2">
      <c r="A28" s="197"/>
      <c r="B28" s="111" t="s">
        <v>182</v>
      </c>
      <c r="C28" s="100">
        <v>100</v>
      </c>
      <c r="D28" s="110" t="s">
        <v>175</v>
      </c>
    </row>
    <row r="29" spans="1:4" x14ac:dyDescent="0.2">
      <c r="A29" s="197"/>
      <c r="B29" s="111" t="s">
        <v>183</v>
      </c>
      <c r="C29" s="100">
        <v>5</v>
      </c>
      <c r="D29" s="110" t="s">
        <v>175</v>
      </c>
    </row>
    <row r="30" spans="1:4" x14ac:dyDescent="0.2">
      <c r="A30" s="87"/>
      <c r="B30" s="87"/>
      <c r="C30" s="112"/>
      <c r="D30" s="113"/>
    </row>
    <row r="31" spans="1:4" x14ac:dyDescent="0.2">
      <c r="A31" s="91"/>
      <c r="B31" s="111" t="s">
        <v>184</v>
      </c>
      <c r="C31" s="114">
        <v>3</v>
      </c>
      <c r="D31" s="115" t="s">
        <v>175</v>
      </c>
    </row>
    <row r="32" spans="1:4" x14ac:dyDescent="0.2">
      <c r="A32" s="91"/>
      <c r="B32" s="111" t="s">
        <v>185</v>
      </c>
      <c r="C32" s="114">
        <v>0.65</v>
      </c>
      <c r="D32" s="115" t="s">
        <v>175</v>
      </c>
    </row>
    <row r="33" spans="1:4" x14ac:dyDescent="0.2">
      <c r="A33" s="91"/>
      <c r="B33" s="111" t="s">
        <v>186</v>
      </c>
      <c r="C33" s="114">
        <f>IF(B9="Com Desoneração",4.5,0)</f>
        <v>4.5</v>
      </c>
      <c r="D33" s="101" t="s">
        <v>175</v>
      </c>
    </row>
    <row r="34" spans="1:4" x14ac:dyDescent="0.2">
      <c r="A34" s="91"/>
      <c r="B34" s="91"/>
      <c r="C34" s="95"/>
      <c r="D34" s="96"/>
    </row>
    <row r="35" spans="1:4" x14ac:dyDescent="0.2">
      <c r="A35" s="712" t="s">
        <v>187</v>
      </c>
      <c r="B35" s="712"/>
      <c r="C35" s="712"/>
      <c r="D35" s="712"/>
    </row>
    <row r="36" spans="1:4" x14ac:dyDescent="0.2">
      <c r="A36" s="87"/>
      <c r="B36" s="87"/>
      <c r="C36" s="93"/>
      <c r="D36" s="94"/>
    </row>
    <row r="37" spans="1:4" x14ac:dyDescent="0.2">
      <c r="A37" s="91"/>
      <c r="B37" s="106" t="s">
        <v>188</v>
      </c>
      <c r="C37" s="713">
        <f>ROUND((((1+($C$17/100)+($C$19/100)+($C$18/100))*(1+($C$20/100))*(1+($C$22/100)))/(1-$C$26/100)-1),4)</f>
        <v>0.29630000000000001</v>
      </c>
      <c r="D37" s="714"/>
    </row>
    <row r="38" spans="1:4" x14ac:dyDescent="0.2">
      <c r="A38" s="91"/>
      <c r="B38" s="95" t="s">
        <v>189</v>
      </c>
      <c r="C38" s="715"/>
      <c r="D38" s="716"/>
    </row>
    <row r="39" spans="1:4" x14ac:dyDescent="0.2">
      <c r="A39" s="91"/>
      <c r="B39" s="91"/>
      <c r="C39" s="116"/>
      <c r="D39" s="117"/>
    </row>
    <row r="40" spans="1:4" x14ac:dyDescent="0.2">
      <c r="A40" s="717" t="s">
        <v>190</v>
      </c>
      <c r="B40" s="717"/>
      <c r="C40" s="717"/>
      <c r="D40" s="717"/>
    </row>
    <row r="41" spans="1:4" x14ac:dyDescent="0.2">
      <c r="A41" s="717" t="str">
        <f>CONCATENATE("do ISS para ", B13," é de ",C28," %",", com a respectiva alíquota de ",C29,"  %")</f>
        <v>do ISS para Rodovias e Ferrovias é de 100 %, com a respectiva alíquota de 5  %</v>
      </c>
      <c r="B41" s="717"/>
      <c r="C41" s="717"/>
      <c r="D41" s="117"/>
    </row>
    <row r="42" spans="1:4" x14ac:dyDescent="0.2">
      <c r="A42" s="118"/>
      <c r="B42" s="91"/>
      <c r="C42" s="95"/>
      <c r="D42" s="117"/>
    </row>
    <row r="43" spans="1:4" x14ac:dyDescent="0.2">
      <c r="A43" s="711" t="s">
        <v>191</v>
      </c>
      <c r="B43" s="711"/>
      <c r="C43" s="711"/>
      <c r="D43" s="711"/>
    </row>
    <row r="44" spans="1:4" ht="21" customHeight="1" x14ac:dyDescent="0.2">
      <c r="A44" s="711" t="str">
        <f>CONCATENATE("elaboração do orçamento foi ",B9,", e que esta é a alternativa mais adequada para ")</f>
        <v xml:space="preserve">elaboração do orçamento foi Com Desoneração, e que esta é a alternativa mais adequada para </v>
      </c>
      <c r="B44" s="711"/>
      <c r="C44" s="711"/>
      <c r="D44" s="711"/>
    </row>
    <row r="45" spans="1:4" x14ac:dyDescent="0.2">
      <c r="A45" s="711" t="s">
        <v>192</v>
      </c>
      <c r="B45" s="711"/>
      <c r="C45" s="711"/>
      <c r="D45" s="711"/>
    </row>
    <row r="46" spans="1:4" x14ac:dyDescent="0.2">
      <c r="A46" s="91"/>
      <c r="B46" s="91"/>
      <c r="C46" s="95"/>
      <c r="D46" s="117"/>
    </row>
    <row r="47" spans="1:4" x14ac:dyDescent="0.2">
      <c r="A47" s="91"/>
      <c r="B47" s="91"/>
      <c r="C47" s="95"/>
      <c r="D47" s="117"/>
    </row>
    <row r="48" spans="1:4" x14ac:dyDescent="0.2">
      <c r="A48" s="91"/>
      <c r="B48" s="91"/>
      <c r="C48" s="95"/>
      <c r="D48" s="117"/>
    </row>
    <row r="49" spans="1:4" x14ac:dyDescent="0.2">
      <c r="A49" s="98" t="s">
        <v>193</v>
      </c>
      <c r="B49" s="234" t="s">
        <v>101</v>
      </c>
      <c r="C49" s="95"/>
      <c r="D49" s="117"/>
    </row>
    <row r="50" spans="1:4" x14ac:dyDescent="0.2">
      <c r="A50" s="98" t="s">
        <v>194</v>
      </c>
      <c r="B50" s="235" t="s">
        <v>195</v>
      </c>
      <c r="C50" s="95"/>
      <c r="D50" s="117"/>
    </row>
    <row r="51" spans="1:4" x14ac:dyDescent="0.2">
      <c r="A51" s="91"/>
      <c r="B51" s="91"/>
      <c r="C51" s="95"/>
      <c r="D51" s="117"/>
    </row>
    <row r="52" spans="1:4" x14ac:dyDescent="0.2">
      <c r="A52" s="91"/>
      <c r="B52" s="91"/>
      <c r="C52" s="95"/>
      <c r="D52" s="117"/>
    </row>
    <row r="53" spans="1:4" x14ac:dyDescent="0.2">
      <c r="A53" s="91"/>
      <c r="B53" s="91"/>
      <c r="C53" s="91"/>
      <c r="D53" s="91"/>
    </row>
    <row r="54" spans="1:4" x14ac:dyDescent="0.2">
      <c r="A54" s="91"/>
      <c r="B54" s="91"/>
      <c r="C54" s="95"/>
      <c r="D54" s="117"/>
    </row>
    <row r="55" spans="1:4" x14ac:dyDescent="0.2">
      <c r="A55" s="98" t="s">
        <v>196</v>
      </c>
      <c r="B55" s="234" t="s">
        <v>102</v>
      </c>
      <c r="C55" s="95"/>
      <c r="D55" s="117"/>
    </row>
    <row r="56" spans="1:4" x14ac:dyDescent="0.2">
      <c r="A56" s="98" t="s">
        <v>197</v>
      </c>
      <c r="B56" s="235" t="s">
        <v>198</v>
      </c>
      <c r="C56" s="95"/>
      <c r="D56" s="117"/>
    </row>
  </sheetData>
  <protectedRanges>
    <protectedRange sqref="C17:C20" name="Intervalo1"/>
    <protectedRange sqref="C21:C22 C31:C33" name="Intervalo2"/>
  </protectedRanges>
  <mergeCells count="15">
    <mergeCell ref="A11:D11"/>
    <mergeCell ref="A1:D1"/>
    <mergeCell ref="B2:D2"/>
    <mergeCell ref="B3:D3"/>
    <mergeCell ref="B4:D4"/>
    <mergeCell ref="A7:D7"/>
    <mergeCell ref="A43:D43"/>
    <mergeCell ref="A44:D44"/>
    <mergeCell ref="A45:D45"/>
    <mergeCell ref="A15:D15"/>
    <mergeCell ref="A24:D24"/>
    <mergeCell ref="A35:D35"/>
    <mergeCell ref="C37:D38"/>
    <mergeCell ref="A40:D40"/>
    <mergeCell ref="A41:C41"/>
  </mergeCells>
  <dataValidations count="4">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00000000-0002-0000-0400-000000000000}">
      <formula1>"Edificações, Fornecimento de Materiais e Equipamentos, Redes de Água, Esgoto ou Correlatas, Rodovias e Ferrovias, Portuárias, Marítimas e Fluviais,"</formula1>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00000000-0002-0000-0400-000001000000}">
      <formula1>"Com Desoneração, Sem Desoneração"</formula1>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xr:uid="{00000000-0002-0000-0400-000002000000}">
      <formula1>2</formula1>
      <formula2>5</formula2>
    </dataValidation>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xr:uid="{00000000-0002-0000-0400-000003000000}">
      <formula1>0</formula1>
      <formula2>100</formula2>
    </dataValidation>
  </dataValidations>
  <pageMargins left="0.511811024" right="0.511811024" top="0.78740157499999996" bottom="0.78740157499999996" header="0.31496062000000002" footer="0.31496062000000002"/>
  <pageSetup paperSize="9" orientation="portrait" horizontalDpi="4294967293" verticalDpi="4294967293"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7</vt:i4>
      </vt:variant>
    </vt:vector>
  </HeadingPairs>
  <TitlesOfParts>
    <vt:vector size="15" baseType="lpstr">
      <vt:lpstr>PLANILHA</vt:lpstr>
      <vt:lpstr>ORÇAMENTO</vt:lpstr>
      <vt:lpstr>MEM. CÁLCULO</vt:lpstr>
      <vt:lpstr>CPU</vt:lpstr>
      <vt:lpstr>CPU </vt:lpstr>
      <vt:lpstr>CPA </vt:lpstr>
      <vt:lpstr>CRONOGRAMA</vt:lpstr>
      <vt:lpstr>BDI - 29,63%</vt:lpstr>
      <vt:lpstr>'CPA '!Area_de_impressao</vt:lpstr>
      <vt:lpstr>CPU!Area_de_impressao</vt:lpstr>
      <vt:lpstr>CRONOGRAMA!Area_de_impressao</vt:lpstr>
      <vt:lpstr>'MEM. CÁLCULO'!Area_de_impressao</vt:lpstr>
      <vt:lpstr>PLANILHA!Area_de_impressao</vt:lpstr>
      <vt:lpstr>'MEM. CÁLCULO'!Titulos_de_impressao</vt:lpstr>
      <vt:lpstr>PLANILHA!Titulos_de_impressao</vt:lpstr>
    </vt:vector>
  </TitlesOfParts>
  <Manager/>
  <Company>FR - Comércio e Projetos LTDA-ME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 - Comércio e Projetos</dc:creator>
  <cp:keywords/>
  <dc:description/>
  <cp:lastModifiedBy>Usuario</cp:lastModifiedBy>
  <cp:revision/>
  <cp:lastPrinted>2021-11-24T16:32:26Z</cp:lastPrinted>
  <dcterms:created xsi:type="dcterms:W3CDTF">2005-11-20T22:40:20Z</dcterms:created>
  <dcterms:modified xsi:type="dcterms:W3CDTF">2021-11-24T16:32:29Z</dcterms:modified>
  <cp:category/>
  <cp:contentStatus/>
</cp:coreProperties>
</file>