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Usuario\Documents\PMVA\LICITAÇÕES\LICITAÇÕES\CC 2021-003 REFORMA EMEB FRADE\PROJETOS\"/>
    </mc:Choice>
  </mc:AlternateContent>
  <xr:revisionPtr revIDLastSave="0" documentId="13_ncr:1_{C14EC491-2E4D-4801-AB9D-F3BF656086B4}" xr6:coauthVersionLast="47" xr6:coauthVersionMax="47" xr10:uidLastSave="{00000000-0000-0000-0000-000000000000}"/>
  <bookViews>
    <workbookView xWindow="-120" yWindow="-120" windowWidth="21840" windowHeight="13140" tabRatio="743" xr2:uid="{00000000-000D-0000-FFFF-FFFF00000000}"/>
  </bookViews>
  <sheets>
    <sheet name="PLANILHA ORÇAM." sheetId="8" r:id="rId1"/>
    <sheet name="MEMÓRIA DE CÁLCULO" sheetId="13" r:id="rId2"/>
    <sheet name="MEMORIAL DESCRITIVO" sheetId="12" r:id="rId3"/>
    <sheet name="BDI - 29,63%" sheetId="16" r:id="rId4"/>
    <sheet name="CRONOGRAMA" sheetId="15" r:id="rId5"/>
  </sheets>
  <externalReferences>
    <externalReference r:id="rId6"/>
  </externalReferences>
  <definedNames>
    <definedName name="_xlnm.Print_Area" localSheetId="4">CRONOGRAMA!$A$1:$I$101</definedName>
    <definedName name="_xlnm.Print_Area" localSheetId="1">'MEMÓRIA DE CÁLCULO'!$A$1:$H$209</definedName>
    <definedName name="_xlnm.Print_Area" localSheetId="2">'MEMORIAL DESCRITIVO'!$A$1:$B$162</definedName>
    <definedName name="_xlnm.Print_Area" localSheetId="0">'PLANILHA ORÇAM.'!$A$1:$G$216</definedName>
    <definedName name="_xlnm.Print_Titles" localSheetId="0">'PLANILHA ORÇAM.'!$A:$G,'PLANILHA ORÇAM.'!$1:$6</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B209" i="13" l="1"/>
  <c r="B208" i="13"/>
  <c r="A95" i="15"/>
  <c r="B201" i="13"/>
  <c r="B198" i="13"/>
  <c r="B197" i="13"/>
  <c r="B190" i="13"/>
  <c r="B191" i="13"/>
  <c r="B192" i="13"/>
  <c r="B193" i="13"/>
  <c r="B194" i="13"/>
  <c r="B189" i="13"/>
  <c r="B186" i="13"/>
  <c r="B185" i="13"/>
  <c r="B182" i="13"/>
  <c r="B181" i="13"/>
  <c r="B178" i="13"/>
  <c r="B179" i="13"/>
  <c r="B177" i="13"/>
  <c r="B172" i="13"/>
  <c r="B173" i="13"/>
  <c r="B171" i="13"/>
  <c r="B165" i="13"/>
  <c r="B166" i="13"/>
  <c r="B167" i="13"/>
  <c r="B168" i="13"/>
  <c r="B164" i="13"/>
  <c r="B161" i="13"/>
  <c r="B158" i="13"/>
  <c r="B154" i="13"/>
  <c r="B155" i="13"/>
  <c r="B153" i="13"/>
  <c r="B149" i="13"/>
  <c r="B150" i="13"/>
  <c r="B151" i="13"/>
  <c r="B148" i="13"/>
  <c r="B142" i="13"/>
  <c r="B143" i="13"/>
  <c r="B144" i="13"/>
  <c r="B145" i="13"/>
  <c r="B146" i="13"/>
  <c r="B141" i="13"/>
  <c r="B133" i="13"/>
  <c r="B134" i="13"/>
  <c r="B135" i="13"/>
  <c r="B136" i="13"/>
  <c r="B137" i="13"/>
  <c r="B132" i="13"/>
  <c r="B126" i="13"/>
  <c r="B127" i="13"/>
  <c r="B128" i="13"/>
  <c r="B129" i="13"/>
  <c r="B130" i="13"/>
  <c r="B125" i="13"/>
  <c r="B118" i="13"/>
  <c r="B119" i="13"/>
  <c r="B120" i="13"/>
  <c r="B121" i="13"/>
  <c r="B122" i="13"/>
  <c r="B123" i="13"/>
  <c r="B117" i="13"/>
  <c r="B112" i="13"/>
  <c r="B113" i="13"/>
  <c r="B111" i="13"/>
  <c r="J204" i="8"/>
  <c r="F204" i="8" s="1"/>
  <c r="F164" i="8"/>
  <c r="B48" i="15"/>
  <c r="B45" i="15"/>
  <c r="C95" i="13"/>
  <c r="C96" i="13"/>
  <c r="C97" i="13"/>
  <c r="C98" i="13"/>
  <c r="C101" i="13"/>
  <c r="C102" i="13"/>
  <c r="C103" i="13"/>
  <c r="C104" i="13"/>
  <c r="C107" i="13"/>
  <c r="B102" i="13"/>
  <c r="B103" i="13"/>
  <c r="B104" i="13"/>
  <c r="B101" i="13"/>
  <c r="B96" i="13"/>
  <c r="B97" i="13"/>
  <c r="B98" i="13"/>
  <c r="B95" i="13"/>
  <c r="C90" i="13"/>
  <c r="C91" i="13"/>
  <c r="C92" i="13"/>
  <c r="B91" i="13"/>
  <c r="B92" i="13"/>
  <c r="B90" i="13"/>
  <c r="C85" i="13"/>
  <c r="C86" i="13"/>
  <c r="C87" i="13"/>
  <c r="C79" i="13"/>
  <c r="C81" i="13"/>
  <c r="C84" i="13"/>
  <c r="C77" i="13"/>
  <c r="C69" i="13"/>
  <c r="C70" i="13"/>
  <c r="C71" i="13"/>
  <c r="C72" i="13"/>
  <c r="C73" i="13"/>
  <c r="C74" i="13"/>
  <c r="B85" i="13"/>
  <c r="B86" i="13"/>
  <c r="B87" i="13"/>
  <c r="B84" i="13"/>
  <c r="B81" i="13"/>
  <c r="B79" i="13"/>
  <c r="B77" i="13"/>
  <c r="B70" i="13"/>
  <c r="B71" i="13"/>
  <c r="B72" i="13"/>
  <c r="B73" i="13"/>
  <c r="B74" i="13"/>
  <c r="B69" i="13"/>
  <c r="C62" i="13"/>
  <c r="C63" i="13"/>
  <c r="C64" i="13"/>
  <c r="C65" i="13"/>
  <c r="C66" i="13"/>
  <c r="C67" i="13"/>
  <c r="B63" i="13"/>
  <c r="B64" i="13"/>
  <c r="B65" i="13"/>
  <c r="B66" i="13"/>
  <c r="B67" i="13"/>
  <c r="B62" i="13"/>
  <c r="C50" i="13"/>
  <c r="C51" i="13"/>
  <c r="C52" i="13"/>
  <c r="C53" i="13"/>
  <c r="C54" i="13"/>
  <c r="C55" i="13"/>
  <c r="C56" i="13"/>
  <c r="C57" i="13"/>
  <c r="C58" i="13"/>
  <c r="C41" i="13"/>
  <c r="C42" i="13"/>
  <c r="C43" i="13"/>
  <c r="C44" i="13"/>
  <c r="C45" i="13"/>
  <c r="C46" i="13"/>
  <c r="C47" i="13"/>
  <c r="B49" i="13"/>
  <c r="B58" i="13"/>
  <c r="B50" i="13"/>
  <c r="B51" i="13"/>
  <c r="B52" i="13"/>
  <c r="B53" i="13"/>
  <c r="B54" i="13"/>
  <c r="B55" i="13"/>
  <c r="B56" i="13"/>
  <c r="B57" i="13"/>
  <c r="B44" i="13"/>
  <c r="B45" i="13"/>
  <c r="B46" i="13"/>
  <c r="B47" i="13"/>
  <c r="B43" i="13"/>
  <c r="C40" i="13"/>
  <c r="C36" i="13"/>
  <c r="C37" i="13"/>
  <c r="C38" i="13"/>
  <c r="C39" i="13"/>
  <c r="B40" i="13"/>
  <c r="B37" i="13"/>
  <c r="B38" i="13"/>
  <c r="B39" i="13"/>
  <c r="B36" i="13"/>
  <c r="C29" i="13"/>
  <c r="C30" i="13"/>
  <c r="C31" i="13"/>
  <c r="C32" i="13"/>
  <c r="C33" i="13"/>
  <c r="B29" i="13"/>
  <c r="B30" i="13"/>
  <c r="B31" i="13"/>
  <c r="B32" i="13"/>
  <c r="B33" i="13"/>
  <c r="C22" i="13"/>
  <c r="C25" i="13"/>
  <c r="C26" i="13"/>
  <c r="C27" i="13"/>
  <c r="C28" i="13"/>
  <c r="B26" i="13"/>
  <c r="B27" i="13"/>
  <c r="B28" i="13"/>
  <c r="B25" i="13"/>
  <c r="B22" i="13"/>
  <c r="C12" i="13"/>
  <c r="C13" i="13"/>
  <c r="C14" i="13"/>
  <c r="C15" i="13"/>
  <c r="C16" i="13"/>
  <c r="C17" i="13"/>
  <c r="C18" i="13"/>
  <c r="C19" i="13"/>
  <c r="C9" i="13"/>
  <c r="B18" i="13"/>
  <c r="B19" i="13"/>
  <c r="B13" i="13"/>
  <c r="B14" i="13"/>
  <c r="B15" i="13"/>
  <c r="B16" i="13"/>
  <c r="B17" i="13"/>
  <c r="B12" i="13"/>
  <c r="B9" i="13"/>
  <c r="B107" i="13"/>
  <c r="E108" i="8"/>
  <c r="J108" i="8"/>
  <c r="F108" i="8" s="1"/>
  <c r="B86" i="15"/>
  <c r="B83" i="15"/>
  <c r="B80" i="15"/>
  <c r="B77" i="15"/>
  <c r="B74" i="15"/>
  <c r="B71" i="15"/>
  <c r="B68" i="15"/>
  <c r="B65" i="15"/>
  <c r="B62" i="15"/>
  <c r="B59" i="15"/>
  <c r="B56" i="15"/>
  <c r="B53" i="15"/>
  <c r="B42" i="15"/>
  <c r="B39" i="15"/>
  <c r="B36" i="15"/>
  <c r="B33" i="15"/>
  <c r="B30" i="15"/>
  <c r="B27" i="15"/>
  <c r="B24" i="15"/>
  <c r="B21" i="15"/>
  <c r="B18" i="15"/>
  <c r="B15" i="15"/>
  <c r="B12" i="15"/>
  <c r="B9" i="15"/>
  <c r="B4" i="15"/>
  <c r="B3" i="15"/>
  <c r="B4" i="16"/>
  <c r="J69" i="8"/>
  <c r="F69" i="8" s="1"/>
  <c r="J9" i="8"/>
  <c r="F9" i="8" s="1"/>
  <c r="A44" i="16"/>
  <c r="A41" i="16"/>
  <c r="C33" i="16"/>
  <c r="C26" i="16" s="1"/>
  <c r="C37" i="16" s="1"/>
  <c r="F100" i="15"/>
  <c r="J13" i="8"/>
  <c r="F13" i="8" s="1"/>
  <c r="J14" i="8"/>
  <c r="F14" i="8" s="1"/>
  <c r="J15" i="8"/>
  <c r="F15" i="8" s="1"/>
  <c r="J16" i="8"/>
  <c r="F16" i="8" s="1"/>
  <c r="J17" i="8"/>
  <c r="F17" i="8" s="1"/>
  <c r="J18" i="8"/>
  <c r="F18" i="8" s="1"/>
  <c r="J19" i="8"/>
  <c r="F19" i="8" s="1"/>
  <c r="J22" i="8"/>
  <c r="F22" i="8" s="1"/>
  <c r="J25" i="8"/>
  <c r="F25" i="8" s="1"/>
  <c r="J26" i="8"/>
  <c r="F26" i="8" s="1"/>
  <c r="J27" i="8"/>
  <c r="F27" i="8" s="1"/>
  <c r="J28" i="8"/>
  <c r="F28" i="8" s="1"/>
  <c r="J29" i="8"/>
  <c r="F29" i="8" s="1"/>
  <c r="J30" i="8"/>
  <c r="F30" i="8" s="1"/>
  <c r="J31" i="8"/>
  <c r="F31" i="8" s="1"/>
  <c r="J32" i="8"/>
  <c r="F32" i="8" s="1"/>
  <c r="J33" i="8"/>
  <c r="F33" i="8" s="1"/>
  <c r="J36" i="8"/>
  <c r="F36" i="8" s="1"/>
  <c r="J37" i="8"/>
  <c r="F37" i="8" s="1"/>
  <c r="J38" i="8"/>
  <c r="F38" i="8" s="1"/>
  <c r="J39" i="8"/>
  <c r="F39" i="8" s="1"/>
  <c r="J40" i="8"/>
  <c r="F40" i="8" s="1"/>
  <c r="J43" i="8"/>
  <c r="F43" i="8" s="1"/>
  <c r="J44" i="8"/>
  <c r="F44" i="8" s="1"/>
  <c r="J45" i="8"/>
  <c r="F45" i="8" s="1"/>
  <c r="J46" i="8"/>
  <c r="F46" i="8" s="1"/>
  <c r="J47" i="8"/>
  <c r="F47" i="8" s="1"/>
  <c r="J50" i="8"/>
  <c r="F50" i="8" s="1"/>
  <c r="J51" i="8"/>
  <c r="F51" i="8" s="1"/>
  <c r="J52" i="8"/>
  <c r="F52" i="8" s="1"/>
  <c r="J53" i="8"/>
  <c r="F53" i="8" s="1"/>
  <c r="J54" i="8"/>
  <c r="F54" i="8" s="1"/>
  <c r="J55" i="8"/>
  <c r="F55" i="8" s="1"/>
  <c r="J56" i="8"/>
  <c r="F56" i="8" s="1"/>
  <c r="J57" i="8"/>
  <c r="F57" i="8" s="1"/>
  <c r="J58" i="8"/>
  <c r="F58" i="8" s="1"/>
  <c r="J62" i="8"/>
  <c r="F62" i="8" s="1"/>
  <c r="J63" i="8"/>
  <c r="F63" i="8" s="1"/>
  <c r="J64" i="8"/>
  <c r="F64" i="8" s="1"/>
  <c r="J65" i="8"/>
  <c r="F65" i="8" s="1"/>
  <c r="J66" i="8"/>
  <c r="F66" i="8" s="1"/>
  <c r="J67" i="8"/>
  <c r="F67" i="8" s="1"/>
  <c r="J70" i="8"/>
  <c r="F70" i="8" s="1"/>
  <c r="J71" i="8"/>
  <c r="F71" i="8" s="1"/>
  <c r="J72" i="8"/>
  <c r="F72" i="8" s="1"/>
  <c r="J73" i="8"/>
  <c r="F73" i="8" s="1"/>
  <c r="J74" i="8"/>
  <c r="F74" i="8" s="1"/>
  <c r="J78" i="8"/>
  <c r="F78" i="8" s="1"/>
  <c r="J80" i="8"/>
  <c r="F80" i="8" s="1"/>
  <c r="J82" i="8"/>
  <c r="F82" i="8" s="1"/>
  <c r="J85" i="8"/>
  <c r="F85" i="8" s="1"/>
  <c r="J86" i="8"/>
  <c r="F86" i="8" s="1"/>
  <c r="J87" i="8"/>
  <c r="F87" i="8" s="1"/>
  <c r="J88" i="8"/>
  <c r="F88" i="8" s="1"/>
  <c r="J91" i="8"/>
  <c r="F91" i="8" s="1"/>
  <c r="J92" i="8"/>
  <c r="F92" i="8" s="1"/>
  <c r="J93" i="8"/>
  <c r="F93" i="8" s="1"/>
  <c r="J96" i="8"/>
  <c r="F96" i="8" s="1"/>
  <c r="J97" i="8"/>
  <c r="F97" i="8" s="1"/>
  <c r="J98" i="8"/>
  <c r="F98" i="8" s="1"/>
  <c r="J99" i="8"/>
  <c r="F99" i="8" s="1"/>
  <c r="J102" i="8"/>
  <c r="F102" i="8" s="1"/>
  <c r="J103" i="8"/>
  <c r="F103" i="8" s="1"/>
  <c r="J104" i="8"/>
  <c r="F104" i="8" s="1"/>
  <c r="J105" i="8"/>
  <c r="F105" i="8" s="1"/>
  <c r="J114" i="8"/>
  <c r="F114" i="8" s="1"/>
  <c r="J115" i="8"/>
  <c r="F115" i="8" s="1"/>
  <c r="J116" i="8"/>
  <c r="F116" i="8" s="1"/>
  <c r="J120" i="8"/>
  <c r="F120" i="8" s="1"/>
  <c r="J121" i="8"/>
  <c r="F121" i="8" s="1"/>
  <c r="J122" i="8"/>
  <c r="F122" i="8" s="1"/>
  <c r="J123" i="8"/>
  <c r="F123" i="8" s="1"/>
  <c r="J124" i="8"/>
  <c r="F124" i="8" s="1"/>
  <c r="J125" i="8"/>
  <c r="F125" i="8" s="1"/>
  <c r="J126" i="8"/>
  <c r="F126" i="8" s="1"/>
  <c r="J128" i="8"/>
  <c r="F128" i="8" s="1"/>
  <c r="J129" i="8"/>
  <c r="F129" i="8" s="1"/>
  <c r="J130" i="8"/>
  <c r="F130" i="8" s="1"/>
  <c r="J131" i="8"/>
  <c r="F131" i="8" s="1"/>
  <c r="J132" i="8"/>
  <c r="F132" i="8" s="1"/>
  <c r="J133" i="8"/>
  <c r="F133" i="8" s="1"/>
  <c r="J135" i="8"/>
  <c r="F135" i="8" s="1"/>
  <c r="J136" i="8"/>
  <c r="F136" i="8" s="1"/>
  <c r="J137" i="8"/>
  <c r="F137" i="8" s="1"/>
  <c r="J138" i="8"/>
  <c r="F138" i="8" s="1"/>
  <c r="J139" i="8"/>
  <c r="F139" i="8" s="1"/>
  <c r="J140" i="8"/>
  <c r="F140" i="8" s="1"/>
  <c r="J144" i="8"/>
  <c r="F144" i="8" s="1"/>
  <c r="J145" i="8"/>
  <c r="F145" i="8" s="1"/>
  <c r="J146" i="8"/>
  <c r="F146" i="8" s="1"/>
  <c r="J147" i="8"/>
  <c r="F147" i="8" s="1"/>
  <c r="J148" i="8"/>
  <c r="F148" i="8" s="1"/>
  <c r="J149" i="8"/>
  <c r="F149" i="8" s="1"/>
  <c r="J151" i="8"/>
  <c r="F151" i="8" s="1"/>
  <c r="J152" i="8"/>
  <c r="F152" i="8" s="1"/>
  <c r="J153" i="8"/>
  <c r="F153" i="8" s="1"/>
  <c r="J154" i="8"/>
  <c r="F154" i="8" s="1"/>
  <c r="J156" i="8"/>
  <c r="F156" i="8" s="1"/>
  <c r="J157" i="8"/>
  <c r="F157" i="8" s="1"/>
  <c r="J158" i="8"/>
  <c r="F158" i="8" s="1"/>
  <c r="J161" i="8"/>
  <c r="F161" i="8" s="1"/>
  <c r="J164" i="8"/>
  <c r="J167" i="8"/>
  <c r="F167" i="8" s="1"/>
  <c r="J168" i="8"/>
  <c r="F168" i="8" s="1"/>
  <c r="J169" i="8"/>
  <c r="F169" i="8" s="1"/>
  <c r="J170" i="8"/>
  <c r="F170" i="8" s="1"/>
  <c r="J171" i="8"/>
  <c r="F171" i="8" s="1"/>
  <c r="J174" i="8"/>
  <c r="F174" i="8" s="1"/>
  <c r="J175" i="8"/>
  <c r="F175" i="8" s="1"/>
  <c r="J176" i="8"/>
  <c r="F176" i="8" s="1"/>
  <c r="J180" i="8"/>
  <c r="F180" i="8" s="1"/>
  <c r="J181" i="8"/>
  <c r="F181" i="8" s="1"/>
  <c r="J182" i="8"/>
  <c r="F182" i="8" s="1"/>
  <c r="J184" i="8"/>
  <c r="F184" i="8" s="1"/>
  <c r="J185" i="8"/>
  <c r="F185" i="8" s="1"/>
  <c r="J188" i="8"/>
  <c r="F188" i="8" s="1"/>
  <c r="J189" i="8"/>
  <c r="F189" i="8" s="1"/>
  <c r="J192" i="8"/>
  <c r="F192" i="8" s="1"/>
  <c r="J193" i="8"/>
  <c r="F193" i="8" s="1"/>
  <c r="J194" i="8"/>
  <c r="F194" i="8" s="1"/>
  <c r="J195" i="8"/>
  <c r="F195" i="8" s="1"/>
  <c r="J196" i="8"/>
  <c r="F196" i="8" s="1"/>
  <c r="J197" i="8"/>
  <c r="F197" i="8" s="1"/>
  <c r="J200" i="8"/>
  <c r="F200" i="8" s="1"/>
  <c r="J201" i="8"/>
  <c r="F201" i="8" s="1"/>
  <c r="J12" i="8"/>
  <c r="F12" i="8" s="1"/>
  <c r="G108" i="8" l="1"/>
  <c r="G109" i="8" s="1"/>
  <c r="E48" i="15" s="1"/>
  <c r="E192" i="8" l="1"/>
  <c r="E193" i="8"/>
  <c r="G193" i="8" s="1"/>
  <c r="E194" i="8"/>
  <c r="E195" i="8"/>
  <c r="G195" i="8" s="1"/>
  <c r="E196" i="8"/>
  <c r="E197" i="8"/>
  <c r="G197" i="8" s="1"/>
  <c r="E200" i="8"/>
  <c r="E201" i="8"/>
  <c r="G201" i="8" s="1"/>
  <c r="E204" i="8"/>
  <c r="E122" i="8"/>
  <c r="G122" i="8" s="1"/>
  <c r="E123" i="8"/>
  <c r="G123" i="8" s="1"/>
  <c r="E124" i="8"/>
  <c r="G124" i="8" s="1"/>
  <c r="E125" i="8"/>
  <c r="G125" i="8" s="1"/>
  <c r="E126" i="8"/>
  <c r="G126" i="8" s="1"/>
  <c r="E128" i="8"/>
  <c r="E129" i="8"/>
  <c r="G129" i="8" s="1"/>
  <c r="E130" i="8"/>
  <c r="E131" i="8"/>
  <c r="G131" i="8" s="1"/>
  <c r="E132" i="8"/>
  <c r="E133" i="8"/>
  <c r="G133" i="8" s="1"/>
  <c r="E135" i="8"/>
  <c r="G135" i="8" s="1"/>
  <c r="E136" i="8"/>
  <c r="G136" i="8" s="1"/>
  <c r="E137" i="8"/>
  <c r="G137" i="8" s="1"/>
  <c r="E138" i="8"/>
  <c r="G138" i="8" s="1"/>
  <c r="E139" i="8"/>
  <c r="G139" i="8" s="1"/>
  <c r="E140" i="8"/>
  <c r="G140" i="8" s="1"/>
  <c r="E144" i="8"/>
  <c r="E145" i="8"/>
  <c r="G145" i="8" s="1"/>
  <c r="E146" i="8"/>
  <c r="E147" i="8"/>
  <c r="G147" i="8" s="1"/>
  <c r="E148" i="8"/>
  <c r="E149" i="8"/>
  <c r="G149" i="8" s="1"/>
  <c r="E151" i="8"/>
  <c r="G151" i="8" s="1"/>
  <c r="E152" i="8"/>
  <c r="G152" i="8" s="1"/>
  <c r="E153" i="8"/>
  <c r="E154" i="8"/>
  <c r="G154" i="8" s="1"/>
  <c r="E156" i="8"/>
  <c r="G156" i="8" s="1"/>
  <c r="E157" i="8"/>
  <c r="E158" i="8"/>
  <c r="G158" i="8" s="1"/>
  <c r="E161" i="8"/>
  <c r="G161" i="8" s="1"/>
  <c r="G162" i="8" s="1"/>
  <c r="E62" i="15" s="1"/>
  <c r="E164" i="8"/>
  <c r="G164" i="8" s="1"/>
  <c r="G165" i="8" s="1"/>
  <c r="E65" i="15" s="1"/>
  <c r="E167" i="8"/>
  <c r="G167" i="8" s="1"/>
  <c r="E168" i="8"/>
  <c r="G168" i="8" s="1"/>
  <c r="E169" i="8"/>
  <c r="G169" i="8" s="1"/>
  <c r="E170" i="8"/>
  <c r="G170" i="8" s="1"/>
  <c r="E171" i="8"/>
  <c r="E174" i="8"/>
  <c r="G174" i="8" s="1"/>
  <c r="E175" i="8"/>
  <c r="G175" i="8" s="1"/>
  <c r="E176" i="8"/>
  <c r="G176" i="8" s="1"/>
  <c r="E180" i="8"/>
  <c r="E181" i="8"/>
  <c r="G181" i="8" s="1"/>
  <c r="E182" i="8"/>
  <c r="G182" i="8" s="1"/>
  <c r="E184" i="8"/>
  <c r="G184" i="8" s="1"/>
  <c r="E185" i="8"/>
  <c r="G185" i="8" s="1"/>
  <c r="E188" i="8"/>
  <c r="E189" i="8"/>
  <c r="G189" i="8" s="1"/>
  <c r="G192" i="8"/>
  <c r="G194" i="8"/>
  <c r="G196" i="8"/>
  <c r="G200" i="8"/>
  <c r="E120" i="8"/>
  <c r="G120" i="8" s="1"/>
  <c r="E121" i="8"/>
  <c r="G121" i="8" s="1"/>
  <c r="G128" i="8"/>
  <c r="G130" i="8"/>
  <c r="G132" i="8"/>
  <c r="G144" i="8"/>
  <c r="G146" i="8"/>
  <c r="G148" i="8"/>
  <c r="G188" i="8"/>
  <c r="G204" i="8"/>
  <c r="G205" i="8" s="1"/>
  <c r="E115" i="8"/>
  <c r="G115" i="8" s="1"/>
  <c r="E116" i="8"/>
  <c r="G116" i="8" s="1"/>
  <c r="E114" i="8"/>
  <c r="G114" i="8" s="1"/>
  <c r="G180" i="8"/>
  <c r="G171" i="8"/>
  <c r="G157" i="8"/>
  <c r="G153" i="8"/>
  <c r="H65" i="15" l="1"/>
  <c r="E86" i="15"/>
  <c r="H62" i="15"/>
  <c r="G117" i="8"/>
  <c r="E53" i="15" s="1"/>
  <c r="G141" i="8"/>
  <c r="E56" i="15" s="1"/>
  <c r="G186" i="8"/>
  <c r="E74" i="15" s="1"/>
  <c r="G177" i="8"/>
  <c r="E71" i="15" s="1"/>
  <c r="G198" i="8"/>
  <c r="E80" i="15" s="1"/>
  <c r="G202" i="8"/>
  <c r="E83" i="15" s="1"/>
  <c r="G159" i="8"/>
  <c r="E59" i="15" s="1"/>
  <c r="G172" i="8"/>
  <c r="E68" i="15" s="1"/>
  <c r="G190" i="8"/>
  <c r="E77" i="15" s="1"/>
  <c r="I83" i="15" l="1"/>
  <c r="I77" i="15"/>
  <c r="I86" i="15"/>
  <c r="H71" i="15"/>
  <c r="H74" i="15"/>
  <c r="H68" i="15"/>
  <c r="G56" i="15"/>
  <c r="I80" i="15"/>
  <c r="G206" i="8"/>
  <c r="H59" i="15"/>
  <c r="G53" i="15"/>
  <c r="G88" i="8"/>
  <c r="G33" i="8"/>
  <c r="G32" i="8"/>
  <c r="G19" i="8"/>
  <c r="G99" i="8" l="1"/>
  <c r="G18" i="8"/>
  <c r="G40" i="8"/>
  <c r="G39" i="8" l="1"/>
  <c r="G38" i="8"/>
  <c r="G58" i="8" l="1"/>
  <c r="G57" i="8"/>
  <c r="G56" i="8"/>
  <c r="G55" i="8"/>
  <c r="G54" i="8"/>
  <c r="G53" i="8"/>
  <c r="G52" i="8"/>
  <c r="G51" i="8"/>
  <c r="G50" i="8"/>
  <c r="G59" i="8" l="1"/>
  <c r="E27" i="15" s="1"/>
  <c r="G27" i="15" l="1"/>
  <c r="G30" i="8"/>
  <c r="G29" i="8"/>
  <c r="G28" i="8"/>
  <c r="J10" i="13" l="1"/>
  <c r="J11" i="13"/>
  <c r="J12" i="13"/>
  <c r="J13" i="13"/>
  <c r="J14" i="13"/>
  <c r="J15" i="13"/>
  <c r="J16" i="13"/>
  <c r="J17" i="13"/>
  <c r="J20" i="13"/>
  <c r="J21" i="13"/>
  <c r="J22" i="13"/>
  <c r="J23" i="13"/>
  <c r="J24" i="13"/>
  <c r="J25" i="13"/>
  <c r="J26" i="13"/>
  <c r="J27" i="13"/>
  <c r="J28" i="13"/>
  <c r="J29" i="13"/>
  <c r="J35" i="13"/>
  <c r="J36" i="13"/>
  <c r="J37" i="13"/>
  <c r="J41" i="13"/>
  <c r="J42" i="13"/>
  <c r="J43" i="13"/>
  <c r="J44" i="13"/>
  <c r="J45" i="13"/>
  <c r="J46" i="13"/>
  <c r="J47" i="13"/>
  <c r="J48" i="13"/>
  <c r="J60" i="13"/>
  <c r="J61" i="13"/>
  <c r="J62" i="13"/>
  <c r="J63" i="13"/>
  <c r="J64" i="13"/>
  <c r="J65" i="13"/>
  <c r="J66" i="13"/>
  <c r="J67" i="13"/>
  <c r="J68" i="13"/>
  <c r="J69" i="13"/>
  <c r="J70" i="13"/>
  <c r="J71" i="13"/>
  <c r="J72" i="13"/>
  <c r="J73" i="13"/>
  <c r="J74" i="13"/>
  <c r="J75" i="13"/>
  <c r="J76" i="13"/>
  <c r="J77" i="13"/>
  <c r="J78" i="13"/>
  <c r="J79" i="13"/>
  <c r="J80" i="13"/>
  <c r="J81" i="13"/>
  <c r="J82" i="13"/>
  <c r="J83" i="13"/>
  <c r="J84" i="13"/>
  <c r="J85" i="13"/>
  <c r="J86" i="13"/>
  <c r="J88" i="13"/>
  <c r="J89" i="13"/>
  <c r="J90" i="13"/>
  <c r="J91" i="13"/>
  <c r="J92" i="13"/>
  <c r="J93" i="13"/>
  <c r="J94" i="13"/>
  <c r="J95" i="13"/>
  <c r="J96" i="13"/>
  <c r="J97" i="13"/>
  <c r="J98" i="13"/>
  <c r="J99" i="13"/>
  <c r="J100" i="13"/>
  <c r="J101" i="13"/>
  <c r="J102" i="13"/>
  <c r="J103" i="13"/>
  <c r="J104" i="13"/>
  <c r="J105" i="13"/>
  <c r="J106" i="13"/>
  <c r="J107" i="13"/>
  <c r="J9" i="13"/>
  <c r="A203" i="13" l="1"/>
  <c r="B4" i="13"/>
  <c r="B3" i="13"/>
  <c r="A157" i="12" l="1"/>
  <c r="G78" i="8" l="1"/>
  <c r="G31" i="8"/>
  <c r="G82" i="8" l="1"/>
  <c r="B5" i="12" l="1"/>
  <c r="B4" i="12"/>
  <c r="G93" i="8" l="1"/>
  <c r="G97" i="8" l="1"/>
  <c r="G98" i="8"/>
  <c r="G103" i="8" l="1"/>
  <c r="G104" i="8"/>
  <c r="G105" i="8"/>
  <c r="G102" i="8"/>
  <c r="G106" i="8" s="1"/>
  <c r="E45" i="15" s="1"/>
  <c r="G45" i="15" l="1"/>
  <c r="I48" i="15"/>
  <c r="I90" i="15" s="1"/>
  <c r="G80" i="8"/>
  <c r="G83" i="8" s="1"/>
  <c r="E33" i="15" s="1"/>
  <c r="G85" i="8"/>
  <c r="G86" i="8"/>
  <c r="G87" i="8"/>
  <c r="G91" i="8"/>
  <c r="G73" i="8"/>
  <c r="G70" i="8"/>
  <c r="G69" i="8"/>
  <c r="G44" i="8"/>
  <c r="G45" i="8"/>
  <c r="G47" i="8"/>
  <c r="G43" i="8"/>
  <c r="G37" i="8"/>
  <c r="G36" i="8"/>
  <c r="G26" i="8"/>
  <c r="G27" i="8"/>
  <c r="G25" i="8"/>
  <c r="G22" i="8"/>
  <c r="G23" i="8" s="1"/>
  <c r="E15" i="15" s="1"/>
  <c r="F15" i="15" s="1"/>
  <c r="G96" i="8"/>
  <c r="G100" i="8" s="1"/>
  <c r="E42" i="15" s="1"/>
  <c r="G46" i="8"/>
  <c r="G92" i="8"/>
  <c r="G71" i="8"/>
  <c r="G72" i="8"/>
  <c r="G74" i="8"/>
  <c r="G63" i="8"/>
  <c r="G62" i="8"/>
  <c r="G65" i="8"/>
  <c r="G66" i="8"/>
  <c r="G67" i="8"/>
  <c r="G42" i="15" l="1"/>
  <c r="H33" i="15"/>
  <c r="H90" i="15" s="1"/>
  <c r="G33" i="15"/>
  <c r="G89" i="8"/>
  <c r="E36" i="15" s="1"/>
  <c r="G34" i="8"/>
  <c r="E18" i="15" s="1"/>
  <c r="F18" i="15" s="1"/>
  <c r="G41" i="8"/>
  <c r="E21" i="15" s="1"/>
  <c r="F21" i="15" s="1"/>
  <c r="G48" i="8"/>
  <c r="E24" i="15" s="1"/>
  <c r="G94" i="8"/>
  <c r="G17" i="8"/>
  <c r="G16" i="8"/>
  <c r="G24" i="15" l="1"/>
  <c r="G36" i="15"/>
  <c r="E39" i="15"/>
  <c r="G15" i="8"/>
  <c r="G39" i="15" l="1"/>
  <c r="G14" i="8"/>
  <c r="G64" i="8"/>
  <c r="G75" i="8" s="1"/>
  <c r="E30" i="15" l="1"/>
  <c r="G13" i="8"/>
  <c r="G12" i="8"/>
  <c r="G30" i="15" l="1"/>
  <c r="G90" i="15" s="1"/>
  <c r="G20" i="8"/>
  <c r="G9" i="8"/>
  <c r="E12" i="15" l="1"/>
  <c r="F12" i="15"/>
  <c r="G10" i="8"/>
  <c r="G110" i="8" l="1"/>
  <c r="G208" i="8" s="1"/>
  <c r="E9" i="15"/>
  <c r="E90" i="15"/>
  <c r="F9" i="15"/>
  <c r="F90" i="15" s="1"/>
  <c r="E10" i="15" l="1"/>
  <c r="E66" i="15"/>
  <c r="E63" i="15"/>
  <c r="E54" i="15"/>
  <c r="E81" i="15"/>
  <c r="E87" i="15"/>
  <c r="E69" i="15"/>
  <c r="E84" i="15"/>
  <c r="E78" i="15"/>
  <c r="E75" i="15"/>
  <c r="E72" i="15"/>
  <c r="E60" i="15"/>
  <c r="E57" i="15"/>
  <c r="E28" i="15"/>
  <c r="E46" i="15"/>
  <c r="E25" i="15"/>
  <c r="E37" i="15"/>
  <c r="E40" i="15"/>
  <c r="E31" i="15"/>
  <c r="E16" i="15"/>
  <c r="E34" i="15"/>
  <c r="E49" i="15"/>
  <c r="E43" i="15"/>
  <c r="E22" i="15"/>
  <c r="E19" i="15"/>
  <c r="E13" i="15"/>
  <c r="G92" i="15"/>
  <c r="H92" i="15"/>
  <c r="I92" i="15"/>
  <c r="F91" i="15"/>
  <c r="G91" i="15" s="1"/>
  <c r="H91" i="15" s="1"/>
  <c r="I91" i="15" s="1"/>
  <c r="F92" i="15"/>
  <c r="F93" i="15" s="1"/>
  <c r="E92" i="15" l="1"/>
  <c r="G93" i="15"/>
  <c r="H93" i="15" s="1"/>
  <c r="I93"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00000000-0006-0000-0300-000001000000}">
      <text>
        <r>
          <rPr>
            <sz val="9"/>
            <color indexed="81"/>
            <rFont val="Segoe UI"/>
            <family val="2"/>
          </rPr>
          <t>Nome do Orgão  ou Empresa Executante</t>
        </r>
      </text>
    </comment>
    <comment ref="B9" authorId="1" shapeId="0" xr:uid="{00000000-0006-0000-0300-000002000000}">
      <text>
        <r>
          <rPr>
            <b/>
            <sz val="9"/>
            <color indexed="81"/>
            <rFont val="Tahoma"/>
            <family val="2"/>
          </rPr>
          <t>Escolha</t>
        </r>
        <r>
          <rPr>
            <sz val="9"/>
            <color indexed="81"/>
            <rFont val="Tahoma"/>
            <family val="2"/>
          </rPr>
          <t xml:space="preserve">
</t>
        </r>
      </text>
    </comment>
    <comment ref="B13" authorId="1" shapeId="0" xr:uid="{00000000-0006-0000-0300-000003000000}">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00000000-0006-0000-0300-00000400000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00000000-0006-0000-0300-00000500000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00000000-0006-0000-0300-000006000000}">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00000000-0006-0000-0300-00000700000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00000000-0006-0000-0300-000008000000}">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00000000-0006-0000-0300-000009000000}">
      <text>
        <r>
          <rPr>
            <sz val="10"/>
            <color indexed="81"/>
            <rFont val="Tahoma"/>
            <family val="2"/>
          </rPr>
          <t>COFINS (Contribuição para Financiamento da Seguridade Socia Financia a seguridade social pelo sistema S (SESC, SESI, SENAC, SENAI, SEST, SENAT, SENAR E SEBRAE).</t>
        </r>
      </text>
    </comment>
    <comment ref="C32" authorId="2" shapeId="0" xr:uid="{00000000-0006-0000-0300-00000A00000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<sst xmlns="http://schemas.openxmlformats.org/spreadsheetml/2006/main" count="1190" uniqueCount="612">
  <si>
    <t>ITEM</t>
  </si>
  <si>
    <t>ESPECIFICAÇÃO</t>
  </si>
  <si>
    <t>OBRA:</t>
  </si>
  <si>
    <t>LOCAL:</t>
  </si>
  <si>
    <t>REVESTIMENTO</t>
  </si>
  <si>
    <t>INSTALAÇÕES HIDRO-SANITÁRIAS</t>
  </si>
  <si>
    <t>INSTALAÇÃO ELÉTRICA</t>
  </si>
  <si>
    <t>PINTURA</t>
  </si>
  <si>
    <t>LIMPEZA FINAL</t>
  </si>
  <si>
    <t>UNID</t>
  </si>
  <si>
    <t>QUANT.</t>
  </si>
  <si>
    <t>PREÇOS EM REAL</t>
  </si>
  <si>
    <t>P. UNIT.</t>
  </si>
  <si>
    <t>P. TOTAL</t>
  </si>
  <si>
    <t>1.1</t>
  </si>
  <si>
    <t>m2</t>
  </si>
  <si>
    <t>INSTALAÇÃO DO CANTEIRO DE OBRAS</t>
  </si>
  <si>
    <t>SUBTOTAL</t>
  </si>
  <si>
    <t>2.1</t>
  </si>
  <si>
    <t>m3</t>
  </si>
  <si>
    <t>3.1</t>
  </si>
  <si>
    <t>4.1</t>
  </si>
  <si>
    <t>4.2</t>
  </si>
  <si>
    <t>5.1</t>
  </si>
  <si>
    <t>5.2</t>
  </si>
  <si>
    <t>6.1</t>
  </si>
  <si>
    <t>6.2</t>
  </si>
  <si>
    <t>7.1</t>
  </si>
  <si>
    <t>und</t>
  </si>
  <si>
    <t>7.2</t>
  </si>
  <si>
    <t>7.3</t>
  </si>
  <si>
    <t>7.4</t>
  </si>
  <si>
    <t>8.1</t>
  </si>
  <si>
    <t>m</t>
  </si>
  <si>
    <t>9.1</t>
  </si>
  <si>
    <t>9.2</t>
  </si>
  <si>
    <t>9.3</t>
  </si>
  <si>
    <t>10.1</t>
  </si>
  <si>
    <t>10.2</t>
  </si>
  <si>
    <t>11.1</t>
  </si>
  <si>
    <t>12.1</t>
  </si>
  <si>
    <t>12.2</t>
  </si>
  <si>
    <t>13.1</t>
  </si>
  <si>
    <t xml:space="preserve">PREFEITURA MUNICIPAL DE VARGEM ALTA </t>
  </si>
  <si>
    <t>ESTADO DO ESPÍRITO SANTO</t>
  </si>
  <si>
    <t>GERALDO BRUNORO ESTEVES</t>
  </si>
  <si>
    <t>Obra:</t>
  </si>
  <si>
    <t>Local:</t>
  </si>
  <si>
    <t>MEMÓRIA DE CÁLCULO</t>
  </si>
  <si>
    <t>DESCRIÇÃO</t>
  </si>
  <si>
    <t>CÁLCULO</t>
  </si>
  <si>
    <t>1 unidade</t>
  </si>
  <si>
    <t>2.2</t>
  </si>
  <si>
    <t>2</t>
  </si>
  <si>
    <t>3</t>
  </si>
  <si>
    <t>4</t>
  </si>
  <si>
    <t>4.3</t>
  </si>
  <si>
    <t>4.4</t>
  </si>
  <si>
    <t>4 unidades</t>
  </si>
  <si>
    <t>2 unidades</t>
  </si>
  <si>
    <t>8 unidades</t>
  </si>
  <si>
    <t>PREFEITO MUNICIPAL</t>
  </si>
  <si>
    <t>CREA-ES 033738/D</t>
  </si>
  <si>
    <t>%</t>
  </si>
  <si>
    <t>COFINS</t>
  </si>
  <si>
    <t>PIS</t>
  </si>
  <si>
    <t>INSS</t>
  </si>
  <si>
    <t>( 1- I )</t>
  </si>
  <si>
    <t>PREFEITURA MUNICIPAL DE VARGEM ALTA</t>
  </si>
  <si>
    <t>ESTADO DO ESPIRITO SANTO</t>
  </si>
  <si>
    <t>RETIRADA E DEMOLIÇÃO</t>
  </si>
  <si>
    <t>COBERTURA</t>
  </si>
  <si>
    <t>CONCRETO MAGRO PARA LASTRO, TRAÇO 1:4,5:4,5 (CIMENTO/ AREIA MÉDIA/ BRITA 1) - PREPARO MECÂNICO COM BETONEIRA 400 L. AF_07/2016</t>
  </si>
  <si>
    <t>REPARAÇÃO DE MURO</t>
  </si>
  <si>
    <t>ALVENARIA DE VEDAÇÃO DE BLOCOS VAZADOS DE CONCRETO DE 9X19X39CM (ESPESSURA 9CM) DE PAREDES COM ÁREA LÍQUIDA MENOR QUE 6M² SEM VÃOS E ARGAMASSA DE ASSENTAMENTO COM PREPARO EM BETONEIRA. AF_06/2014</t>
  </si>
  <si>
    <t>CHAPISCO APLICADO EM ALVENARIAS E ESTRUTURAS DE CONCRETO INTERNAS, COM COLHER DE PEDREIRO. ARGAMASSA TRAÇO 1:3 COM PREPARO EM BETONEIRA 400 L. AF_06/2014</t>
  </si>
  <si>
    <t>PONTO DE ILUMINAÇÃO RESIDENCIAL INCLUINDO INTERRUPTOR SIMPLES (2 MÓDULOS), CAIXA ELÉTRICA, ELETRODUTO, CABO, RASGO, QUEBRA E CHUMBAMENTO (EXCLUINDO LUMINÁRIA E LÂMPADA). AF_01/2016</t>
  </si>
  <si>
    <t>PONTO DE UTILIZAÇÃO DE EQUIPAMENTOS ELÉTRICOS, RESIDENCIAL, INCLUINDO SUPORTE E PLACA, CAIXA ELÉTRICA, ELETRODUTO, CABO, RASGO, QUEBRA E CHUMBAMENTO. AF_01/2016</t>
  </si>
  <si>
    <t>IOPES     180702</t>
  </si>
  <si>
    <t>2.3</t>
  </si>
  <si>
    <t>ALVENARIA</t>
  </si>
  <si>
    <t>11.2</t>
  </si>
  <si>
    <t>11.3</t>
  </si>
  <si>
    <t>2.4</t>
  </si>
  <si>
    <t>ESQUADRIAS</t>
  </si>
  <si>
    <t>CHAPISCO APLICADO EM ALVENARIAS E ESTRUTURAS DE CONCRETO INTERNAS, COM COLHER DE PEDREIRO. ARGAMASSA TRAÇO 1:3 COM PREPARO MANUAL. AF_06/2014</t>
  </si>
  <si>
    <t>EMBOÇO, PARA RECEBIMENTO DE CERÂMICA, EM ARGAMASSA TRAÇO 1:2:8, PREPARO MANUAL, APLICADO MANUALMENTE EM FACES INTERNAS DE PAREDES, PARA AMBIENTE COM ÁREA MENOR QUE 5M2, ESPESSURA DE 20MM, COM EXECUÇÃO DE TALISCAS. AF_06/2014</t>
  </si>
  <si>
    <t>6.3</t>
  </si>
  <si>
    <t>6.4</t>
  </si>
  <si>
    <t>2.5</t>
  </si>
  <si>
    <t>2.6</t>
  </si>
  <si>
    <t>7.5</t>
  </si>
  <si>
    <t>7.6</t>
  </si>
  <si>
    <t>7.7</t>
  </si>
  <si>
    <t>7.8</t>
  </si>
  <si>
    <t>7.9</t>
  </si>
  <si>
    <t>REDE DE ESGOTO</t>
  </si>
  <si>
    <t>REDE DE ÁGUA</t>
  </si>
  <si>
    <t>REGISTRO DE GAVETA BRUTO, LATÃO, ROSCÁVEL, 1, INSTALADO EM RESERVAÇÃO DE ÁGUA DE EDIFICAÇÃO QUE POSSUA RESERVATÓRIO DE FIBRA/FIBROCIMENTO FORNECIMENTO E INSTALAÇÃO. AF_06/2016</t>
  </si>
  <si>
    <t>ACESSÓRIOS</t>
  </si>
  <si>
    <t>6.5</t>
  </si>
  <si>
    <t>SERVIÇOS COMPLEMENTARES</t>
  </si>
  <si>
    <t>4,00x2,00= 8,00m2</t>
  </si>
  <si>
    <t>(1,17x2,60)= 3,04x2= 6,08m2             (1,17+2,60)=3,77x2,85=10,74x2= 21,48m2              Total:27,56m2</t>
  </si>
  <si>
    <t>Conforme projeto: (34,02m2 x 2)= 68,04m2</t>
  </si>
  <si>
    <t>2,4</t>
  </si>
  <si>
    <t>(2,60x3x2,85)+(1,80x1,45)= 22,23+3,25= 25,48m2</t>
  </si>
  <si>
    <t>RASGO EM CONTRAPISO PARA RAMAIS/ DISTRIBUIÇÃO COM DIÂMETROS MAIORES QUE 75 MM. AF_05/2015</t>
  </si>
  <si>
    <t>(0,80+1,22+0,39+1,07+1,31+0,39+1,81+0,60+0,54)= 8,13m               (0,39+1,96+0,38+1,67+0,59+1,31+0,57)=6,87m         Total:8,13+6,87=15,00m</t>
  </si>
  <si>
    <t>(0,80x0,60)= 0,48m2</t>
  </si>
  <si>
    <t>(0,18+2,60+0,85+0,85+2,90+0,18+2,60)=10,16x2,85= 28,96m2</t>
  </si>
  <si>
    <t>(0,18+2,60+0,32+2,75)=5,85x2x2,85= 33,35m2            (0,85+0,85+2,90+1,00+1,00+2,60)= 9,20x2x2,85= 52,44m2        Total:33,35+52,44=85,79m2</t>
  </si>
  <si>
    <t>Banheiros: (1,17+2,60)=3,77x2,85=10,74x2= 21,48m2       (0,18+2,60)=2,78x2,85=7,92x2= 15,84m2                                                     Cozinha: (1,70+4,40+2,60+4,40)=13,10x1,40= 18,34m2          Total:21,48+15,84+18,34=55,66m2</t>
  </si>
  <si>
    <t>5</t>
  </si>
  <si>
    <t>(0,60x0,60x2)=0,72m2      (0,80x0,60)=0,48m2                            Total:0,72+0,48= 1,20m2</t>
  </si>
  <si>
    <t>SUB TOTAL</t>
  </si>
  <si>
    <t>PONTO DE TOMADA RESIDENCIAL INCLUINDO TOMADA 10A/250V, CAIXA ELÉTRICA, ELETRODUTO, CABO, RASGO, QUEBRA E CHUMBAMENTO. AF_01/2016</t>
  </si>
  <si>
    <t>TUBO PVC, SERIE NORMAL, ESGOTO PREDIAL, DN 100 MM, FORNECIDO E INSTALA DO EM RAMAL DE DESCARGA OU RAMAL DE ESGOTO SANITÁRIO. AF_12/2014</t>
  </si>
  <si>
    <t>RALO SIFONADO, PVC, DN 100 X 40 MM, JUNTA SOLDÁVEL, FORNECIDO E INSTAL ADO EM RAMAIS DE ENCAMINHAMENTO DE ÁGUA PLUVIAL. AF_12/2014</t>
  </si>
  <si>
    <t>(0,83+0,39+0,98+0,49+1,20+0,39+1,81)=6,09m</t>
  </si>
  <si>
    <t>(0,39+0,60+1,00+1,37+0,53+0,59+1,15)= 5,63m</t>
  </si>
  <si>
    <t>(0,38+1,07+1,31+0,78+5,30+0,38+1,67+8,00+1,11)= 20,00m</t>
  </si>
  <si>
    <t>TUBO, PVC, SOLDÁVEL, DN  25 MM, INSTALADO EM RESERVAÇÃO DE ÁGUA DE EDI  FICAÇÃO QUE POSSUA RESERVATÓRIO DE FIBRA/FIBROCIMENTO   FORNECIMENTO E  INSTALAÇÃO. AF_06/2016</t>
  </si>
  <si>
    <t>(0,30+0,80+0,50+0,50+0,80+0,50)= 3,40m              (0,60+0,80+0,70)=2,10x2= 4,20m          Total:3,40+4,20= 7,60m</t>
  </si>
  <si>
    <t>(1,10+1,10+3,90)= 6,10m        (0,80+0,87+1,10+1,60+1,00+3,90)= 9,27x2= 18,54m          Total:6,10+18,54= 24,64m</t>
  </si>
  <si>
    <t>(0,50+1,74+0,50)= 2,74m</t>
  </si>
  <si>
    <t>7 unidades</t>
  </si>
  <si>
    <t>REGISTRO DE PRESSÃO BRUTO, ROSCÁVEL, 1", FORNECIDO E INSTALADO EM RAMAL DE ÁGUA. AF_12/2014</t>
  </si>
  <si>
    <t>LAVATÓRIO LOUÇA BRANCA COM COLUNA, *44 X 35,5* CM, PADRÃO POPULAR - FORNECIMENTO E INSTALAÇÃO. AF_12/2013</t>
  </si>
  <si>
    <t>VASO SANITARIO SIFONADO CONVENCIONAL PARA PCD COM CAIXA ACOPLADA SEM FURO FRONTAL COM LOUÇA BRANCA SEM ASSENTO, INCLUSO CONJUNTO DE LIGAÇÃO PARA BACIA SANITÁRIA AJUSTÁVEL - FORNECIMENTO E INSTALAÇÃO. AF_10/2016</t>
  </si>
  <si>
    <t>(6,35x0,15x0,10)= 0,10m3</t>
  </si>
  <si>
    <t>(6,35x0,15)=0,95m2</t>
  </si>
  <si>
    <t>(6,35x1,00)= 6,35m2</t>
  </si>
  <si>
    <t>(6,35x1,00x2)= 12,70m2</t>
  </si>
  <si>
    <t>12.3</t>
  </si>
  <si>
    <t>12.4</t>
  </si>
  <si>
    <t>Conforme Projeto: 34,02+34,02+17,10+11,44+3,90+3,90= 104,38m2</t>
  </si>
  <si>
    <t>(1,00+1,37+0,38+1,07+1,31+0,39+1,96+0,52)= 8,00x0,15x0,10= 0,12m3        (1,20+1,96+0,38+1,67+0,59)=6,19x 0,15x0,10=0,10m3      (1,15x2,60x0,10)= 0,30m3   Total:0,12+0,10+0,30= 0,52m3</t>
  </si>
  <si>
    <t>10.3</t>
  </si>
  <si>
    <t>(0,60x0,60)=0,36x2= 0,72m2</t>
  </si>
  <si>
    <t>FRADE- VARGEM ALTA- ES</t>
  </si>
  <si>
    <t>MEMORIAL DESCRITIVO</t>
  </si>
  <si>
    <t>INSTALAÇÕES DO CANTEIRO DE OBRA</t>
  </si>
  <si>
    <t>A placa da obra nas dimensões de 4,00 x 2,00 m (8,00 m2) será confeccionada em chapa galvanizada com requadro de madeira de lei 8x8 cm e fixada em pontaletes de madeira de lei 8x8 cm na altura útil total de 3,50 m.Na placa deverá constar o nome do orgão provedor do recurso, o nome do orgão tomador do recurso, título ou descrição da obra / serviço, o valor do empreendimento e o nome da empresa e do responsável técnico da empresa, responsáveis pela obra, bem como o prazo de execução da mesma.</t>
  </si>
  <si>
    <t>Será realizado a demolição das telhas que se encontram com patologias.</t>
  </si>
  <si>
    <t>Será realizado a remoção de revestimento cerâmico da construção que se encontram com patologias.</t>
  </si>
  <si>
    <t xml:space="preserve">Deverá ser retirado forro em reguas de pvc, inclusive perfis que se encontram com patologias. </t>
  </si>
  <si>
    <t xml:space="preserve">Será realizado a retirada de esquadria para nova locação conforme projeto.  </t>
  </si>
  <si>
    <t>Será realizado a demolição de alvenaria para nova locação das áreas dos cômodos da construção conforme o projeto.</t>
  </si>
  <si>
    <t>A alvenaria de vedação será executada de blocos cerâmicos furados 9x9x39 cm com espessura da parede 9 cm, assentados com argamassa mista de cimento, areia e cal hidratada no traço 1:4:6, sendo a argamassa do assentamento sendo realizada pela betoneira.</t>
  </si>
  <si>
    <t>O chapisco será aplicado nas alvenarias construidas no processo de reforma com colher de pedreiro em argamassa traço 1:3 com preparo manual.</t>
  </si>
  <si>
    <t>Será realizado rasgo em contrapiso para ramais de implantação de novas tubulações da rede de esgoto.</t>
  </si>
  <si>
    <t>O emboço será aplicado nas alvenarias em argamassa no traço 1:2:8 em preparo manual com execução de taliscas.</t>
  </si>
  <si>
    <t>O revestimento cerâmico será realizado nas paredes internas com placas tipo esmaltada extra de dimensões 20x20cm.</t>
  </si>
  <si>
    <t>Será realizado a implantação de forro em réguas de pvc liso, inclusive estrutura para fixação.</t>
  </si>
  <si>
    <t>Será realizado a implantação de janela de aço, com fixação com argamassa exclusive vidros.</t>
  </si>
  <si>
    <t>Será realizado a implantação de vidro temperado incolor para as janelas, espessura de 6mm, sendo fornecimento e instalação.</t>
  </si>
  <si>
    <t>Será realizado a implantação de ponto de iluminação, incluindo interruptor simples com 2 módulos, caixa életrica, eletroduto, cabo, rasgo, quebra e chumbamento exclusive luminária e lâmpada.</t>
  </si>
  <si>
    <t>Será realizado a implantação de ponto de utilização de equipamentos elétricos, incluindo suporte e placa, caixa elétrica, eletroduto, cabo, rasgo, quebra e chumbamento.</t>
  </si>
  <si>
    <t>Será realizado a implantação de luminária, de sobrepor, com reator de partida rápida e lâmpada fluorescente de 1x40W, completa, fornecimento e instalação.</t>
  </si>
  <si>
    <t>Deverá ser implantado ventilador de teto base madeira sem alojamento para luminária, ref. Tron ou equivalente, com comando de interruptor simples, sem dimer para regulagem de velocidade.</t>
  </si>
  <si>
    <t>Será realizado a implantação de de tubo pvc, série normal para rede de esgoto com diâmetro de 40mm à 100mm, sendo fornecimento e instalação em ramal de descarga ou ramal de esgoto sanitário.</t>
  </si>
  <si>
    <t xml:space="preserve">Será realizado a execução de caixa de inspeção com dimensão de 80x80x80cm em alvenaria </t>
  </si>
  <si>
    <t>Será realizado a execução de caixa de gordura dupla em concreto pré-moldado com diâmetro de 60mm com tampa, sendo fornecimento e instalação.</t>
  </si>
  <si>
    <t>Será realizado ralo sinfonado em pvc, diâmetro de 100x40mm, junta soldável, sendo fornecimento e instalação em ramais de encaminhamento de água pluvial.</t>
  </si>
  <si>
    <t>Será realizado a implantação de tubos de pvc, soldável com diâmetro de 25 à 75mm, instalado em reservação de água de edificação que possua reservatório de fibro/fibrocimento sendo fornecimento e instalação.</t>
  </si>
  <si>
    <t>Será instalado registro de gaveta bruto em latão de 1", roscável instalado em edificação que possua reservatório inclusive fornecimento e instalação.</t>
  </si>
  <si>
    <t>Será instalado registro de pressão bruto de 1" sendo incluso fornecimento e instalação em ramal de água.</t>
  </si>
  <si>
    <t>Será realizado a implantação da caixa d'água em polietileno, 1000 litros, com acessórios.</t>
  </si>
  <si>
    <t>Será realizado a aplicação de pintura em verniz sintético brilhante em madeira, três demaõs.</t>
  </si>
  <si>
    <t>Será realizado a aplicação de pintura com tinta texturizada acrílica, uma cor, 2 demãos, realizado nas paredes internas que não se encontram revestidas por cerâmica e nas paredes externas da construção.</t>
  </si>
  <si>
    <t>Será realizado a aplicação de pintura protetora grafite esmalte sobre superfície metálica, 2 demãos.</t>
  </si>
  <si>
    <t xml:space="preserve">Será realizado a implantação de lavatório em louça branca com coluna, dimensão 44x35,5 cm, padrão popular, sendo fornecimento e instalação.
 </t>
  </si>
  <si>
    <t>Será realizado a implantação de vaso sanitário sifonado convencional para PCD com caixa acoplada, sem furo frontal e em louça branca sem assento, incluso conjunto de ligação para bacia sanitária ajustável, inclusive fornecimento e instalação.</t>
  </si>
  <si>
    <t>Será implantado espelho cristal com espessura de 4mm, com moldura de madeira nos banheiros.</t>
  </si>
  <si>
    <t>Deverá ser aplicado lastro com material granular, aplicado em pisos com espessura de 10cm referente ao rasgo de contrapiso no banheiros para realização de nova tubulação de esgoto.</t>
  </si>
  <si>
    <t xml:space="preserve"> Deverá ser aplicado revestimento para piso com placas tipo esmaltada extra com dimensões de 35x35cm, inclusive argamassa.</t>
  </si>
  <si>
    <t>Será realizado a colocação de grade de ferro em barra chata 3/16" para esquadrias de janela e báscula.</t>
  </si>
  <si>
    <t>Será realizado a colocação de porta de ferro de abrir tipo barra chata, com requadro e guarnição em portas.</t>
  </si>
  <si>
    <t>Será realizado a utilização de forma manuseáveis para a revitalização de muro de cercamento da construção.</t>
  </si>
  <si>
    <t>Será realizado a aplicação de concreto magro para lastro, traço 1:4:5:4:5, preparo mecânico com betoneira 400L.</t>
  </si>
  <si>
    <t>A alvenaria de vedação será executada de blocos de concreto furados 9x19x39 cm com espessura da parede 9 cm,  assentado em argamassa com preparo em betoneira.</t>
  </si>
  <si>
    <t>Será realizado limpeza final da obra para entrega.</t>
  </si>
  <si>
    <t>Placa de obra nas dimensões de 2.0 x 4.0 m, padrão</t>
  </si>
  <si>
    <t>CÓDIGO IOPES/SIN</t>
  </si>
  <si>
    <t>ESTRUTURA PARA TELHADO</t>
  </si>
  <si>
    <t>110201 IOPES</t>
  </si>
  <si>
    <t>RUFOS E CALHAS</t>
  </si>
  <si>
    <t>Calha em chapa galvanizada com largura de 40 cm</t>
  </si>
  <si>
    <t>TELHADO</t>
  </si>
  <si>
    <t>8.2</t>
  </si>
  <si>
    <t>8.3</t>
  </si>
  <si>
    <t>TRAMA DE AÇO COMPOSTA POR TERÇAS PARA TELHADOS DE ATÉ 2 ÁGUAS PARA TEL HA ONDULADA DE FIBROCIMENTO, METÁLICA, PLÁSTICA OU TERMOACÚSTICA, INCL USO TRANSPORTE VERTICAL. AF_07/2019</t>
  </si>
  <si>
    <t>Caixas de inspeção de alv. blocos concreto 9x19x39cm, dim, 60x60cm e Hmáx = 1m, com tampa de conc. esp. 5cm, lastro de conc. esp. 10cm, revest intern. c/ chapisco e reboco impermeabilizado, incl. escavação, reaterro e enchimento</t>
  </si>
  <si>
    <t>141101 IOPES</t>
  </si>
  <si>
    <t>Caixa de gordura de alv. bloco concreto 9x19x39cm, dim.60x60cm e Hmáx=1m, com tampa em concreto esp.5cm, lastro concreto esp.10cm, revestida intern. c/ chapisco e reboco impermeab, escavação, reaterro e parede interna em concreto</t>
  </si>
  <si>
    <t>141104 IOPES</t>
  </si>
  <si>
    <t xml:space="preserve">Retirada de cobertura em telhas Canalete 49 </t>
  </si>
  <si>
    <t>(18,25x7,80)= 142,35m2</t>
  </si>
  <si>
    <t>Conforme projeto:(6,30x5,10x3,55x0,30)+(6,30x5,05x3,55x0,35)+(6,30x2,35)+(2,60x1,50)+(2,60x1,50)4,55x2,60)+(2,90x5,25x1,20x0,80x1,15x0,80) = 117,77m2</t>
  </si>
  <si>
    <t>6,90+4,10+8,75=19,75m</t>
  </si>
  <si>
    <t xml:space="preserve">A cobertura será de telhas de liga de alumínio e zinco, ondulada, espessura mínima 0,43mm, com altura mínima de onda 17mm, sobreposição lateral de uma onda e longitudinal de 200mm com mínimo de 3 apoios assentados com utilização de fitas anti-corrosiva. </t>
  </si>
  <si>
    <t>A estrutura metálica da cobertura será do tipo treliçada para galpão coberto constituida por perfis formados a frio, aço estrutural ASTM A - 570 G33 (terças) e ASTM A - 36 (demais peças) com sistema de tratamento e pintura.</t>
  </si>
  <si>
    <t>As descidas das calhas serão por meio de tubo de  pvc rígido soldável para esgoto predial com diâmetro de 100mm, incluindo  todas as conexões necessárias.</t>
  </si>
  <si>
    <t>As calhas para escoamento das aguas pluviais da cobertura será confeccionada em chapa de aço galvanizado n.24 com desenvolvimento de 33cm.</t>
  </si>
  <si>
    <t>19,75x8,65 = 170,83 m2</t>
  </si>
  <si>
    <t>19,75x8,65= 170,83 m2</t>
  </si>
  <si>
    <t>DETALHAMENTO DO BDI</t>
  </si>
  <si>
    <t>PROPONENTE:</t>
  </si>
  <si>
    <t>Prefeitura de Vargem Alta</t>
  </si>
  <si>
    <t>CONTRATO:</t>
  </si>
  <si>
    <t>1. Regime de Contribuição Previdenciária</t>
  </si>
  <si>
    <t>Com Desoneração</t>
  </si>
  <si>
    <t>2. Tipo de Intervenção</t>
  </si>
  <si>
    <t>Edificações</t>
  </si>
  <si>
    <t>3. Incidências sobre o custo</t>
  </si>
  <si>
    <r>
      <t>Administração Central -</t>
    </r>
    <r>
      <rPr>
        <b/>
        <sz val="10"/>
        <rFont val="Arial"/>
        <family val="2"/>
      </rPr>
      <t xml:space="preserve"> AC</t>
    </r>
  </si>
  <si>
    <r>
      <t>Riscos -</t>
    </r>
    <r>
      <rPr>
        <b/>
        <sz val="10"/>
        <rFont val="Arial"/>
        <family val="2"/>
      </rPr>
      <t xml:space="preserve"> R</t>
    </r>
  </si>
  <si>
    <r>
      <t>Seguros e Garantias Contratuais -</t>
    </r>
    <r>
      <rPr>
        <b/>
        <sz val="10"/>
        <rFont val="Arial"/>
        <family val="2"/>
      </rPr>
      <t xml:space="preserve"> S+G</t>
    </r>
  </si>
  <si>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</si>
  <si>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</si>
  <si>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</si>
  <si>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</si>
  <si>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Percentual da base de cálculo para o ISS:</t>
  </si>
  <si>
    <t>Alíquota do ISS (sobre a base de cálculo):</t>
  </si>
  <si>
    <t>5 – Demonstrativo de cálculo do BDI</t>
  </si>
  <si>
    <r>
      <t xml:space="preserve">BDI=    </t>
    </r>
    <r>
      <rPr>
        <u/>
        <sz val="10"/>
        <rFont val="Arial"/>
        <family val="2"/>
      </rPr>
      <t>(1+(AC+S+R+G))(1+DF)(1+L))</t>
    </r>
    <r>
      <rPr>
        <sz val="10"/>
        <rFont val="Arial"/>
        <family val="2"/>
      </rPr>
      <t xml:space="preserve">  -1 =</t>
    </r>
  </si>
  <si>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</si>
  <si>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</si>
  <si>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</si>
  <si>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Eng./Arq.</t>
  </si>
  <si>
    <t>CREA/CAU:</t>
  </si>
  <si>
    <t>CREA - ES 033738/D</t>
  </si>
  <si>
    <t>Nome</t>
  </si>
  <si>
    <t>Cargo</t>
  </si>
  <si>
    <t>Prefeito Municipal</t>
  </si>
  <si>
    <t>141411
IOPES</t>
  </si>
  <si>
    <t>010214 IOPES</t>
  </si>
  <si>
    <t>010228 IOPES</t>
  </si>
  <si>
    <t>010206 IOPES</t>
  </si>
  <si>
    <t>010315 IOPES</t>
  </si>
  <si>
    <t>020305 IOPES</t>
  </si>
  <si>
    <t>050601 IOPES</t>
  </si>
  <si>
    <t>080102 IOPES</t>
  </si>
  <si>
    <t>090312 IOPES</t>
  </si>
  <si>
    <t>120220 IOPES</t>
  </si>
  <si>
    <t>4.5</t>
  </si>
  <si>
    <t>120227 IOPES</t>
  </si>
  <si>
    <t>4.6</t>
  </si>
  <si>
    <t>130219 IOPES</t>
  </si>
  <si>
    <t>Piso cerâmico 45x45cm, PEI 5, Cargo Plus Gray, marcas de referência Eliane, Cecrisa ou Portobello, assentado com argamassa de cimento colante, inclusive rejuntamento</t>
  </si>
  <si>
    <t>4.7</t>
  </si>
  <si>
    <t>130308 IOPES</t>
  </si>
  <si>
    <t>Soleira de granito esp. 2 cm e largura de 15 cm</t>
  </si>
  <si>
    <t>SPDA</t>
  </si>
  <si>
    <t>160305 IOPES</t>
  </si>
  <si>
    <t>Condutor de cobre nú, seção de 35mm2, inclusive suportes isoladores e acessórios de fixação, conforme
projeto</t>
  </si>
  <si>
    <t>151506 IOPES</t>
  </si>
  <si>
    <t>Haste de terra tipo COPPERWELD - 5/8" x 2.40m</t>
  </si>
  <si>
    <t>91856 SINAPI</t>
  </si>
  <si>
    <t>ELETRODUTO FLEXÍVEL CORRUGADO, PVC, DN 32 MM (1"), PARA CIRCUITOS TERMINAIS, INSTALADO EM PAREDE - FORNECIMENTO  E INSTALAÇÃO.</t>
  </si>
  <si>
    <t>160316 IOPES</t>
  </si>
  <si>
    <t>160321 IOPES</t>
  </si>
  <si>
    <t>160324 IOPES</t>
  </si>
  <si>
    <t>160322 IOPES</t>
  </si>
  <si>
    <t>Pintura com tinta látex PVA, marcas de referência Suvinil, Coral ou Metalatex, inclusive selador em paredes e forros, a três demãos</t>
  </si>
  <si>
    <t>190104 IOPES</t>
  </si>
  <si>
    <t xml:space="preserve">Pintura com tinta esmalte sintético, marcas de referência Suvinil, Coral ou Metalatex, inclusive fundo branco </t>
  </si>
  <si>
    <t>190302 IOPES</t>
  </si>
  <si>
    <t>5.3</t>
  </si>
  <si>
    <t>060108 IOPES</t>
  </si>
  <si>
    <t>Und</t>
  </si>
  <si>
    <t>5.4</t>
  </si>
  <si>
    <t>061304 IOPES</t>
  </si>
  <si>
    <t>5.5</t>
  </si>
  <si>
    <t>071107 IOPES</t>
  </si>
  <si>
    <t>Portão de ferro de abrir em barra chata, chapa e tubo, inclusive chumbamento</t>
  </si>
  <si>
    <t>2.7</t>
  </si>
  <si>
    <t>010223 IOPES</t>
  </si>
  <si>
    <t>Retirada de aparelhos sanitários</t>
  </si>
  <si>
    <t>GRADIL EM FERRO FIXADO EM VÃOS DE JANELAS, FORMADO POR BARRAS CHATAS E 25X4,8 MM. AF_04/2019</t>
  </si>
  <si>
    <t>BDI = 29,63 %</t>
  </si>
  <si>
    <t>010208 IOPES</t>
  </si>
  <si>
    <t xml:space="preserve">Retirada de revestimento antigo em reboco </t>
  </si>
  <si>
    <t>110101 IOPES</t>
  </si>
  <si>
    <t>110301 IOPES</t>
  </si>
  <si>
    <t>Chapisco com argamassa de cimento e areia média ou grossa lavada no traço 1:3, espessura 5 mm (Para revestimento meia-parede)</t>
  </si>
  <si>
    <t>Emboço de argamassa de cimento, cal hidratada CH1 e areia lavada traço 1:0.5:6, espessura 20 mm (Para revestimento meia-parede)</t>
  </si>
  <si>
    <t>Cerâmica 10 x 10 cm, marcas de referência Eliane, Cecrisa ou Portobello, nas cores branco ou areia, com rejunte esp. 0.5 cm, empregando argamassa colante (Para revestimento meia-parede)</t>
  </si>
  <si>
    <t>190117 IOPES</t>
  </si>
  <si>
    <t>REFORMA E AMPLIAÇÃO EMEB "FRADE"</t>
  </si>
  <si>
    <t>REFORMA</t>
  </si>
  <si>
    <t>MOVIMENTO DE TERRA PARA FUNDAÇÕES</t>
  </si>
  <si>
    <t>m³</t>
  </si>
  <si>
    <t>1.2</t>
  </si>
  <si>
    <t>m²</t>
  </si>
  <si>
    <t>1.3</t>
  </si>
  <si>
    <t>Subtotal</t>
  </si>
  <si>
    <t>FUNDAÇÕES</t>
  </si>
  <si>
    <t>SAPATAS</t>
  </si>
  <si>
    <t>2.1.1</t>
  </si>
  <si>
    <t>2.1.2</t>
  </si>
  <si>
    <t>2.1.3</t>
  </si>
  <si>
    <t>kg</t>
  </si>
  <si>
    <t>2.1.4</t>
  </si>
  <si>
    <t>2.1.5</t>
  </si>
  <si>
    <t>2.1.6</t>
  </si>
  <si>
    <t>2.1.7</t>
  </si>
  <si>
    <t>PILARETES</t>
  </si>
  <si>
    <t>2.2.1</t>
  </si>
  <si>
    <t>2.2.2</t>
  </si>
  <si>
    <t>2.2.3</t>
  </si>
  <si>
    <t>2.2.4</t>
  </si>
  <si>
    <t>2.2.5</t>
  </si>
  <si>
    <t>2.2.6</t>
  </si>
  <si>
    <t>VIGAS BALDRAME</t>
  </si>
  <si>
    <t>2.3.1</t>
  </si>
  <si>
    <t>2.3.2</t>
  </si>
  <si>
    <t>2.3.3</t>
  </si>
  <si>
    <t>2.3.4</t>
  </si>
  <si>
    <t>2.3.5</t>
  </si>
  <si>
    <t>2.3.6</t>
  </si>
  <si>
    <t>SUPERESTRUTURA</t>
  </si>
  <si>
    <t>PILARES</t>
  </si>
  <si>
    <t>3.1.1</t>
  </si>
  <si>
    <t>3.1.2</t>
  </si>
  <si>
    <t>3.1.3</t>
  </si>
  <si>
    <t>3.1.4</t>
  </si>
  <si>
    <t>3.1.5</t>
  </si>
  <si>
    <t>3.1.6</t>
  </si>
  <si>
    <t>3.2</t>
  </si>
  <si>
    <t>VIGAS</t>
  </si>
  <si>
    <t>3.2.1</t>
  </si>
  <si>
    <t>3.2.2</t>
  </si>
  <si>
    <t>3.2.3</t>
  </si>
  <si>
    <t>3.2.4</t>
  </si>
  <si>
    <t>3.3</t>
  </si>
  <si>
    <t>LAJES</t>
  </si>
  <si>
    <t>3.3.1</t>
  </si>
  <si>
    <t>3.3.2</t>
  </si>
  <si>
    <t>3.3.3</t>
  </si>
  <si>
    <t>IMPERMEABILIZAÇÃO</t>
  </si>
  <si>
    <t>ALVENARIA DE VEDAÇÃO</t>
  </si>
  <si>
    <t>VERGA PRÉ-MOLDADA PARA JANELAS COM MAIS DE 1,5 M DE VÃO.</t>
  </si>
  <si>
    <t>M</t>
  </si>
  <si>
    <t>VERGA PRÉ-MOLDADA PARA PORTAS COM ATÉ 1,5 M DE VÃO</t>
  </si>
  <si>
    <t>SISTEMAS DE PISO</t>
  </si>
  <si>
    <t>PAVIMENTAÇÃO INTERNA</t>
  </si>
  <si>
    <t>8.1.1</t>
  </si>
  <si>
    <t>8.1.2</t>
  </si>
  <si>
    <t>8.1.3</t>
  </si>
  <si>
    <t>PAVIMENTAÇÃO EXTERNA</t>
  </si>
  <si>
    <t>8.2.1</t>
  </si>
  <si>
    <t>8.2.2</t>
  </si>
  <si>
    <t>INSTALAÇÕES ELÉTRICAS</t>
  </si>
  <si>
    <t>DISJUNTOR MONOPOLAR TIPO DIN, CORRENTE NOMINAL DE 16A - FORNECIMENTO E INSTALAÇÃO. AF_04/2016</t>
  </si>
  <si>
    <t>10.4</t>
  </si>
  <si>
    <t>Ponto de iluminação residencial incluindo interruptor simples, caixa elétrica, eletroduto, cabo, rasgo, quebra e chumbamento.</t>
  </si>
  <si>
    <t>10.5</t>
  </si>
  <si>
    <t>10.6</t>
  </si>
  <si>
    <t>FORROS</t>
  </si>
  <si>
    <t>TELHAMENTO COM TELHA ONDULADA DE FIBROCIMENTO E = 6 MM, COM RECOBRIMENTO LATERAL DE 1/4 DE ONDA PARA TELHADO COM INCLINAÇÃO MAIOR QUE 10°, COM ATÉ 2 ÁGUAS, INCLUSO IÇAMENTO. AF_06/2016</t>
  </si>
  <si>
    <t>LIMPEZA DA OBRA</t>
  </si>
  <si>
    <t>M²</t>
  </si>
  <si>
    <t>AMPLIAÇÃO</t>
  </si>
  <si>
    <t>TOTAL DA REFORMA</t>
  </si>
  <si>
    <t>Será realizado a implantação de ponto de tomada incluindo tomada 10A/250V, caixa elétrica, eletroduto, cabo, rasgo, quebra e chumbamento.</t>
  </si>
  <si>
    <t>Escavação manual de valas em realizado no local das fundações, exceto rocha até h=2,0 m</t>
  </si>
  <si>
    <t xml:space="preserve">Regularização e compactação do fundo de valas e reaterro apiloado de vala com material da obra </t>
  </si>
  <si>
    <t>Antes do lançamento do concreto para confecção dos elementos de fundação, as cavas deverão estar limpas, isentas de quaisquer materiais que sejam nocivos ao concreto tais como madeira, solo carreado por chuvas, etc. Em caso de existência de água nas valas da fundação, deverá haver total esgotamento, não sendo permitida sua concretagem antes dessa providência. O fundo da vala deverá ser recoberto com uma camada de concreto magro com 5 cm de espessura. Em hipótese alguma os elementos serão concretados usando o solo diretamente como fôrma lateral.</t>
  </si>
  <si>
    <t>Para a execução de vigas de fundações (baldrame) deverão ser tomadas as seguintes precauções: na execução das formas estas deverão estar limpas para a concretagem, e colocadas no local escavado de forma que haja facilidade na sua remoção. Antes da concretagem, as formas deverão ser molhadas até a saturação. A concretagem deverá ser executada conforme os preceitos da norma pertinente. A cura deverá ser executada para se evitar a fissuração da peça estrutural.</t>
  </si>
  <si>
    <t>Os concretos a serem empregados terão a resistência à compressão (Fck) = 25 Mpa.</t>
  </si>
  <si>
    <t xml:space="preserve">Será utilizado para as sapatas, pilaretes, pilares, lajes, vigas e vigas baldrame, conforme especificar o projeto. </t>
  </si>
  <si>
    <t xml:space="preserve">O cimento deverá ser medido em peso, não se permitindo o emprego em fração de saca. Deverá se observar rigorosamente o fator água-cimento. </t>
  </si>
  <si>
    <t xml:space="preserve">As formas deverão ser perfeitamente alinhadas e niveladas, empregando-se aditivos desformantes antes da colocação das armaduras, que permitirá fácil desmontagem. Empregar-se-á pregos de duas cabeças para fixação das formas. </t>
  </si>
  <si>
    <t xml:space="preserve">Na execução das armaduras deverão ser verificadas as posições corretas das barras, o número de barras e suas bitolas, o cobrimento das barras (3cm), o dobramento a frio e as emendas com ganchos. </t>
  </si>
  <si>
    <t>O amassamento do concreto deverá ser mecânico, a fim de homogeneizar a mistura de todos os elementos. As superfícies expostas dos concretos deverão ser mantidas úmidas durante os primeiros 7 dias após a concretagem, para a cura mesmo.</t>
  </si>
  <si>
    <t>Impermeabilização com tinta betuminosa em fundações (vigas baldrames) derverão ser executadas suas totais extensões, com duas demãos de hidroasfalto, assim como também serão impermeabilizadas as faces internas das vigas que ficarão em contato com o aterro interno.</t>
  </si>
  <si>
    <t>Serão executadas por tijolos cerâmicos de oito furos: 14x19x39cm, de primeira qualidade, bem cozidos, leves, sonoros, duros, com as faces planas.
Deve-se começar a execução das paredes pelos cantos, assentando-se os blocos em amarração. Durante toda a execução, o nível e o prumo de cada fiada devem ser verificados. Os blocos devem ser assentados com argamassa de cimento, areia e vedalit e revestidas conforme especificações do projeto de arquitetura.
O encontro da alvenaria com as vigas superiores (encunhamento) deve ser feito com tijolos cerâmicos maciços, levemente inclinados, somente uma semana após a execução da alvenaria.
As vergas serão de concreto pré-moldado, com 0,10m x 0,10m (altura e espessura), e comprimento variável de acordo com as esquadrias em questão, embutidas na alvenaria.</t>
  </si>
  <si>
    <t>Deverá ser utilizada madeira de lei, sem nós ou fendas, não ardida, isenta de carunchos ou brocas. A madeira deve estar bem seca. As folhas de porta deverão ser executadas em madeira compensada de tinta e cinco milímetros, com enchimento sarrafeado, semi-ôca, revestidas com compensado de três milímetros em ambas as faces. Os marcos e alisares (largura 8 cm) deverão ser fixados por intermédio de parafusos, sendo no mínimo oito parafusos por marco.</t>
  </si>
  <si>
    <t>As janelas serão confeccionadas com cantoneiras de ferro ¾’’ lisas, do tipo basculantes, contendo fundo antiferrugem.</t>
  </si>
  <si>
    <t>As ferragens deverão ser de latão ou em liga de alumínio, cobre, magnésio e zinco, com partes de aço. O acabamento deverá ser cromado. As dobradiças devem suportar, com folga o peso das portas e o regime de trabalho que venham a ser submetidas. Os cilindros das fechaduras deverão ser do tipo monobloco. Para as portas externas, para obtenção de mais segurança, deverão ser utilizados cilindros reforçados. As portas internas poderão utilizar cilindros comuns.</t>
  </si>
  <si>
    <t>Nas portas indicadas em projeto, onde se atende a NBR 9050, serão colocados puxadores especiais, nos dois lados (interno e externo) de cada porta.</t>
  </si>
  <si>
    <t>Antes dos elementos de madeira receberem pintura esmalte, deverão ser lixados e receber no mínimo duas demãos de selante, intercaladas com lixamento e polimento, até possuírem as superfícies lisas e isentas de asperezas.</t>
  </si>
  <si>
    <t>Foram definidos para revestimentos/ acabamentos materiais padronizados, resistentes e de fácil aplicação. Antes da execução do revestimento, deve-se deixar transcorrer tempo suficiente para o assentamento da alvenaria (aproximadamente 7 dias) e constatar se as juntas estão completamente curadas. Em tempo de chuvas, o intervalo entre o térmico da alvenaria e o início do revestimento deve ser maior.</t>
  </si>
  <si>
    <t>As superfícies internas e externas da ampliação que não levarem revestimentos especiais serão chapiscadas, emboçadas e rebocadas.</t>
  </si>
  <si>
    <t>O concreto do contrapiso deverá ter espessura mínima a 5 cm e, conter impermeabilizante.</t>
  </si>
  <si>
    <t>Os pisos nas dependências indicadas em planta baixa, nas dimensões 45x45 cm, esmaltadas, PI-IV, de 1ª C, assentes com juntas retas e rejuntadas com cimento e corantes</t>
  </si>
  <si>
    <t>A camada impermeabilizadora dos contrapisos deverão ser lançada de forma contínua sobre lastro de brita nº 1 de espessura igual a 6 cm.</t>
  </si>
  <si>
    <t>As cerâmicas serão assentadas com argamassa industrial indicada para áreas internas, obedecendo rigorosamente a orientação do fabricante quanto à espessura das juntas. A última demão de tinta deverá ser feita após instalações das portas e divisórias quando da finalização dos ambientes</t>
  </si>
  <si>
    <t>Passeio em concreto desempenado com junta plastica a cada 1,20m, e=10cm nos locais descritos em projeto</t>
  </si>
  <si>
    <t>Rampa de acesso em concreto não estrutural para acessibilidade</t>
  </si>
  <si>
    <t>Será executado emassamento com massa a oleo, duas demãos para pintura a oleo e aluidicios sobre paredes e tetos se necessário.</t>
  </si>
  <si>
    <t>O quadro de distribuição serão instalados no local indicado em planta, abrigando disjuntores parciais individuais para a proteção dos diversos circuitos de iluminação e tomadas.</t>
  </si>
  <si>
    <t>Disjuntor termomagnetico monopolar padrão Nema (americano) 35 A a 50 A, 240v, fornecido e instalado para proteção elétrica contra surtos e outros do circuito</t>
  </si>
  <si>
    <t>Disjuntor monopolar Din. 16A para proteção elétrica contra surtos e outros do circuito de tomadas e circuito de iluminação</t>
  </si>
  <si>
    <t>Ponto de tomada residencial incluindo tomada 20A/250v, caixa elétrica, eletroduto, cabo , rasgo, quebra, e chumbamento para uso de computadores e uso geral</t>
  </si>
  <si>
    <t>Luminária tipo calha, de sobrepor, com reator de partida rapida e lampada flourescente 1x20w, completa , fornecimento e instalação nas sala</t>
  </si>
  <si>
    <t>Será instalado forro em reguas de PVC frisado para ambientes residenciais, inclusive a estrutura de fixação.</t>
  </si>
  <si>
    <t>O telhado será de fibrocimento e será instalado sobre a area ampliada</t>
  </si>
  <si>
    <t>Limpeza de obra geral.</t>
  </si>
  <si>
    <t>TOTAL DA AMPLIAÇÃO</t>
  </si>
  <si>
    <t>TOTAL GERAL DA OBRA</t>
  </si>
  <si>
    <r>
      <rPr>
        <b/>
        <sz val="9"/>
        <color theme="1"/>
        <rFont val="Arial"/>
        <family val="2"/>
      </rPr>
      <t xml:space="preserve">Sapatas 1, 2, 6 e 10: </t>
    </r>
    <r>
      <rPr>
        <sz val="9"/>
        <color theme="1"/>
        <rFont val="Arial"/>
        <family val="2"/>
      </rPr>
      <t xml:space="preserve">0,80 x 0,65 x 1,50 = 0,78 x 4 = 3,12                                                                              </t>
    </r>
    <r>
      <rPr>
        <b/>
        <sz val="9"/>
        <color theme="1"/>
        <rFont val="Arial"/>
        <family val="2"/>
      </rPr>
      <t>Sapatas 3 e 4:</t>
    </r>
    <r>
      <rPr>
        <sz val="9"/>
        <color theme="1"/>
        <rFont val="Arial"/>
        <family val="2"/>
      </rPr>
      <t xml:space="preserve"> 1,00 x 0,90 x 1,50 = 1,35 x 2 = 2,64m³                           </t>
    </r>
    <r>
      <rPr>
        <b/>
        <sz val="9"/>
        <color theme="1"/>
        <rFont val="Arial"/>
        <family val="2"/>
      </rPr>
      <t>Sapatas 5 e 9:</t>
    </r>
    <r>
      <rPr>
        <sz val="9"/>
        <color theme="1"/>
        <rFont val="Arial"/>
        <family val="2"/>
      </rPr>
      <t xml:space="preserve"> 0,75 x 0,90 x 1,50 = 2,02m³                       </t>
    </r>
    <r>
      <rPr>
        <b/>
        <sz val="9"/>
        <color theme="1"/>
        <rFont val="Arial"/>
        <family val="2"/>
      </rPr>
      <t xml:space="preserve">Sapata 7: </t>
    </r>
    <r>
      <rPr>
        <sz val="9"/>
        <color theme="1"/>
        <rFont val="Arial"/>
        <family val="2"/>
      </rPr>
      <t xml:space="preserve">0,95 x 1,10 x 1,50 = 1,56m³                                </t>
    </r>
    <r>
      <rPr>
        <b/>
        <sz val="9"/>
        <color theme="1"/>
        <rFont val="Arial"/>
        <family val="2"/>
      </rPr>
      <t>Sapata 8:</t>
    </r>
    <r>
      <rPr>
        <sz val="9"/>
        <color theme="1"/>
        <rFont val="Arial"/>
        <family val="2"/>
      </rPr>
      <t xml:space="preserve"> 0,85 x 0,75 x 1,50 = 0,95m³                                  </t>
    </r>
    <r>
      <rPr>
        <b/>
        <sz val="9"/>
        <color theme="1"/>
        <rFont val="Arial"/>
        <family val="2"/>
      </rPr>
      <t>Baldrame:</t>
    </r>
    <r>
      <rPr>
        <sz val="9"/>
        <color theme="1"/>
        <rFont val="Arial"/>
        <family val="2"/>
      </rPr>
      <t xml:space="preserve"> (2,35 x 2 + 0,75 x 2 + 6,10 x 2 + 2,10 x 3) = 24,7 x 0,25 x 0,30 = 1,85                                                                          </t>
    </r>
    <r>
      <rPr>
        <b/>
        <sz val="9"/>
        <color theme="1"/>
        <rFont val="Arial"/>
        <family val="2"/>
      </rPr>
      <t>Total</t>
    </r>
    <r>
      <rPr>
        <sz val="9"/>
        <color theme="1"/>
        <rFont val="Arial"/>
        <family val="2"/>
      </rPr>
      <t xml:space="preserve"> = 0,95 + 1,56 + 2,02 + 2,64 + 3,12 + 1,85 = 12,14m³</t>
    </r>
  </si>
  <si>
    <r>
      <rPr>
        <b/>
        <sz val="9"/>
        <color theme="1"/>
        <rFont val="Arial"/>
        <family val="2"/>
      </rPr>
      <t>Sapatas 1, 2, 6 e 10:</t>
    </r>
    <r>
      <rPr>
        <sz val="9"/>
        <color theme="1"/>
        <rFont val="Arial"/>
        <family val="2"/>
      </rPr>
      <t xml:space="preserve"> 0,80 x 0,65 = 0,52 x 4 = 2,08m²  </t>
    </r>
    <r>
      <rPr>
        <b/>
        <sz val="9"/>
        <color theme="1"/>
        <rFont val="Arial"/>
        <family val="2"/>
      </rPr>
      <t xml:space="preserve">Sapatas 3 e 4: </t>
    </r>
    <r>
      <rPr>
        <sz val="9"/>
        <color theme="1"/>
        <rFont val="Arial"/>
        <family val="2"/>
      </rPr>
      <t xml:space="preserve">1,00 x 0,90 = 0,90 x 2 = 1,80m²                 </t>
    </r>
    <r>
      <rPr>
        <b/>
        <sz val="9"/>
        <color theme="1"/>
        <rFont val="Arial"/>
        <family val="2"/>
      </rPr>
      <t>Sapatas 5 e 9:</t>
    </r>
    <r>
      <rPr>
        <sz val="9"/>
        <color theme="1"/>
        <rFont val="Arial"/>
        <family val="2"/>
      </rPr>
      <t xml:space="preserve"> 0,75 x 0,90 = 0,67 x 2 = 1,34m²                                          </t>
    </r>
    <r>
      <rPr>
        <b/>
        <sz val="9"/>
        <color theme="1"/>
        <rFont val="Arial"/>
        <family val="2"/>
      </rPr>
      <t xml:space="preserve">Sapata 7: </t>
    </r>
    <r>
      <rPr>
        <sz val="9"/>
        <color theme="1"/>
        <rFont val="Arial"/>
        <family val="2"/>
      </rPr>
      <t xml:space="preserve">0,95 x 1,10 = 1,04 m²                                                 </t>
    </r>
    <r>
      <rPr>
        <b/>
        <sz val="9"/>
        <color theme="1"/>
        <rFont val="Arial"/>
        <family val="2"/>
      </rPr>
      <t>Sapata 8:</t>
    </r>
    <r>
      <rPr>
        <sz val="9"/>
        <color theme="1"/>
        <rFont val="Arial"/>
        <family val="2"/>
      </rPr>
      <t xml:space="preserve"> 0,85 x 0,75 = 0,63 m²                                         </t>
    </r>
    <r>
      <rPr>
        <b/>
        <sz val="9"/>
        <color theme="1"/>
        <rFont val="Arial"/>
        <family val="2"/>
      </rPr>
      <t xml:space="preserve">Baldrame: </t>
    </r>
    <r>
      <rPr>
        <sz val="9"/>
        <color theme="1"/>
        <rFont val="Arial"/>
        <family val="2"/>
      </rPr>
      <t xml:space="preserve">(2,35 x 2 + 0,75 x 2 + 6,10 x 2 + 2,10 x 3) x 0,25 = 6,16                                                                                      </t>
    </r>
    <r>
      <rPr>
        <b/>
        <sz val="9"/>
        <color theme="1"/>
        <rFont val="Arial"/>
        <family val="2"/>
      </rPr>
      <t>Total =</t>
    </r>
    <r>
      <rPr>
        <sz val="9"/>
        <color theme="1"/>
        <rFont val="Arial"/>
        <family val="2"/>
      </rPr>
      <t xml:space="preserve"> 0,63 + 1,04 + 1,34 + 1,80 + 2,08 + 6,16 = 13,05m²</t>
    </r>
  </si>
  <si>
    <r>
      <rPr>
        <b/>
        <sz val="9"/>
        <color theme="1"/>
        <rFont val="Arial"/>
        <family val="2"/>
      </rPr>
      <t xml:space="preserve">Volume de concreto das sapatas: </t>
    </r>
    <r>
      <rPr>
        <sz val="9"/>
        <color theme="1"/>
        <rFont val="Arial"/>
        <family val="2"/>
      </rPr>
      <t xml:space="preserve">2,2m³                 </t>
    </r>
    <r>
      <rPr>
        <b/>
        <sz val="9"/>
        <color theme="1"/>
        <rFont val="Arial"/>
        <family val="2"/>
      </rPr>
      <t>Volume de concreto das vigas baldrames:</t>
    </r>
    <r>
      <rPr>
        <sz val="9"/>
        <color theme="1"/>
        <rFont val="Arial"/>
        <family val="2"/>
      </rPr>
      <t xml:space="preserve"> 1,31m³           </t>
    </r>
    <r>
      <rPr>
        <b/>
        <sz val="9"/>
        <color theme="1"/>
        <rFont val="Arial"/>
        <family val="2"/>
      </rPr>
      <t xml:space="preserve">Volume de escavação: </t>
    </r>
    <r>
      <rPr>
        <sz val="9"/>
        <color theme="1"/>
        <rFont val="Arial"/>
        <family val="2"/>
      </rPr>
      <t xml:space="preserve">12,14                                                  </t>
    </r>
    <r>
      <rPr>
        <b/>
        <sz val="9"/>
        <color theme="1"/>
        <rFont val="Arial"/>
        <family val="2"/>
      </rPr>
      <t xml:space="preserve">Total: </t>
    </r>
    <r>
      <rPr>
        <sz val="9"/>
        <color theme="1"/>
        <rFont val="Arial"/>
        <family val="2"/>
      </rPr>
      <t>12,14 - 1,31 - 2,2 = 8,63</t>
    </r>
  </si>
  <si>
    <r>
      <rPr>
        <b/>
        <sz val="9"/>
        <color theme="1"/>
        <rFont val="Arial"/>
        <family val="2"/>
      </rPr>
      <t xml:space="preserve">Area de regularizaçaõ das sapatas: </t>
    </r>
    <r>
      <rPr>
        <sz val="9"/>
        <color theme="1"/>
        <rFont val="Arial"/>
        <family val="2"/>
      </rPr>
      <t>0,63 + 1,04 + 2,08 + 1,80 + 1,34 = 6,89 m²</t>
    </r>
  </si>
  <si>
    <t>Conforme projeto estrutural</t>
  </si>
  <si>
    <r>
      <t xml:space="preserve">Area da regularização das vigas baldrame = </t>
    </r>
    <r>
      <rPr>
        <sz val="9"/>
        <color theme="1"/>
        <rFont val="Arial"/>
        <family val="2"/>
      </rPr>
      <t xml:space="preserve">6,16 </t>
    </r>
  </si>
  <si>
    <t>Area = 24,7 x  0,15 + 24,7 x 0,30 x 2 = 18,52m²</t>
  </si>
  <si>
    <r>
      <rPr>
        <b/>
        <sz val="9"/>
        <color theme="1"/>
        <rFont val="Arial"/>
        <family val="2"/>
      </rPr>
      <t xml:space="preserve">Sala de infromatica: </t>
    </r>
    <r>
      <rPr>
        <sz val="9"/>
        <color theme="1"/>
        <rFont val="Arial"/>
        <family val="2"/>
      </rPr>
      <t xml:space="preserve">((1,80 + 1,80 + 2,35 + 6,60 + 2,35) x 2,85) - (janelas = 3 x 1,80 x 0,60 e porta = 2,10x0,80) = 37,54                                                                                          </t>
    </r>
    <r>
      <rPr>
        <sz val="9"/>
        <color theme="1"/>
        <rFont val="Arial"/>
        <family val="2"/>
      </rPr>
      <t xml:space="preserve">                                       </t>
    </r>
    <r>
      <rPr>
        <b/>
        <sz val="9"/>
        <color theme="1"/>
        <rFont val="Arial"/>
        <family val="2"/>
      </rPr>
      <t/>
    </r>
  </si>
  <si>
    <t>1 porta na entrada da sala de informática e 1 porta na area de serviço</t>
  </si>
  <si>
    <r>
      <t xml:space="preserve">3 janelas 1,80 x 0,60 na sala de informática = 3,24m²          </t>
    </r>
    <r>
      <rPr>
        <b/>
        <sz val="9"/>
        <color theme="1"/>
        <rFont val="Arial"/>
        <family val="2"/>
      </rPr>
      <t/>
    </r>
  </si>
  <si>
    <t>acompanha as janelas e basculas</t>
  </si>
  <si>
    <t>3 JANELAS DE largura 1,80m = 5,40</t>
  </si>
  <si>
    <t>2 portas de largura 0,80m = 1,60</t>
  </si>
  <si>
    <r>
      <rPr>
        <b/>
        <sz val="9"/>
        <color theme="1"/>
        <rFont val="Arial"/>
        <family val="2"/>
      </rPr>
      <t>Lado de dentro da sala de informatica:</t>
    </r>
    <r>
      <rPr>
        <sz val="9"/>
        <color theme="1"/>
        <rFont val="Arial"/>
        <family val="2"/>
      </rPr>
      <t xml:space="preserve"> (1,80 + 1,80 + 2,35 + 2,35 + 6,30) x 2,85 - 3,24 (janelas) - 1,68 (porta) = 36,69m²                                                                                      </t>
    </r>
    <r>
      <rPr>
        <b/>
        <sz val="9"/>
        <color theme="1"/>
        <rFont val="Arial"/>
        <family val="2"/>
      </rPr>
      <t xml:space="preserve">Lado de fora da sala de informatica: </t>
    </r>
    <r>
      <rPr>
        <sz val="9"/>
        <color theme="1"/>
        <rFont val="Arial"/>
        <family val="2"/>
      </rPr>
      <t xml:space="preserve">(2,50 + 2,50 + 6,60) x 2,85 - 3,24 (janelas) - 1,68 (porta) = 28,14m²                                  </t>
    </r>
    <r>
      <rPr>
        <b/>
        <sz val="9"/>
        <color theme="1"/>
        <rFont val="Arial"/>
        <family val="2"/>
      </rPr>
      <t xml:space="preserve">Total: </t>
    </r>
    <r>
      <rPr>
        <sz val="9"/>
        <color theme="1"/>
        <rFont val="Arial"/>
        <family val="2"/>
      </rPr>
      <t>28,14 + 36,69 = 64,83</t>
    </r>
  </si>
  <si>
    <r>
      <rPr>
        <b/>
        <sz val="9"/>
        <color theme="1"/>
        <rFont val="Arial"/>
        <family val="2"/>
      </rPr>
      <t xml:space="preserve">Lado de dentro da sala de informatica: </t>
    </r>
    <r>
      <rPr>
        <sz val="9"/>
        <color theme="1"/>
        <rFont val="Arial"/>
        <family val="2"/>
      </rPr>
      <t xml:space="preserve">(1,80 + 1,80 + 2,35 + 2,35 + 6,30) x 2,85 - 3,24 (janelas) - 1,68 (porta) = 36,69m²                                                                                    </t>
    </r>
    <r>
      <rPr>
        <sz val="9"/>
        <color theme="1"/>
        <rFont val="Arial"/>
        <family val="2"/>
      </rPr>
      <t xml:space="preserve">      </t>
    </r>
  </si>
  <si>
    <r>
      <rPr>
        <b/>
        <sz val="9"/>
        <color theme="1"/>
        <rFont val="Arial"/>
        <family val="2"/>
      </rPr>
      <t xml:space="preserve">Lado de fora da sala de informatica: </t>
    </r>
    <r>
      <rPr>
        <sz val="9"/>
        <color theme="1"/>
        <rFont val="Arial"/>
        <family val="2"/>
      </rPr>
      <t xml:space="preserve">(2,50 + 2,50 + 6,60) x 2,85 - 3,24 (janelas) - 1,68 (porta) = 28,14m²                </t>
    </r>
    <r>
      <rPr>
        <b/>
        <sz val="9"/>
        <color theme="1"/>
        <rFont val="Arial"/>
        <family val="2"/>
      </rPr>
      <t/>
    </r>
  </si>
  <si>
    <r>
      <rPr>
        <b/>
        <sz val="9"/>
        <color theme="1"/>
        <rFont val="Arial"/>
        <family val="2"/>
      </rPr>
      <t xml:space="preserve">Area da sala de informatica = </t>
    </r>
    <r>
      <rPr>
        <sz val="9"/>
        <color theme="1"/>
        <rFont val="Arial"/>
        <family val="2"/>
      </rPr>
      <t xml:space="preserve">14,80m²                                </t>
    </r>
    <r>
      <rPr>
        <b/>
        <sz val="9"/>
        <color theme="1"/>
        <rFont val="Arial"/>
        <family val="2"/>
      </rPr>
      <t/>
    </r>
  </si>
  <si>
    <t>Area de calçada conforme projeto = 20,70m²</t>
  </si>
  <si>
    <r>
      <rPr>
        <b/>
        <sz val="9"/>
        <color theme="1"/>
        <rFont val="Arial"/>
        <family val="2"/>
      </rPr>
      <t xml:space="preserve">Volume da Rampa 1: </t>
    </r>
    <r>
      <rPr>
        <sz val="9"/>
        <color theme="1"/>
        <rFont val="Arial"/>
        <family val="2"/>
      </rPr>
      <t xml:space="preserve">0,96 (area) x 1,20 (comp) = 1,15m³   </t>
    </r>
    <r>
      <rPr>
        <b/>
        <sz val="9"/>
        <color theme="1"/>
        <rFont val="Arial"/>
        <family val="2"/>
      </rPr>
      <t>Volume da rampa 2:</t>
    </r>
    <r>
      <rPr>
        <sz val="9"/>
        <color theme="1"/>
        <rFont val="Arial"/>
        <family val="2"/>
      </rPr>
      <t xml:space="preserve"> 0,062 (area) x 1,20 (comp) = 0,07m³                                                                                       </t>
    </r>
    <r>
      <rPr>
        <b/>
        <sz val="9"/>
        <color theme="1"/>
        <rFont val="Arial"/>
        <family val="2"/>
      </rPr>
      <t xml:space="preserve">Volume do patamar: </t>
    </r>
    <r>
      <rPr>
        <sz val="9"/>
        <color theme="1"/>
        <rFont val="Arial"/>
        <family val="2"/>
      </rPr>
      <t xml:space="preserve">18,12 (area) x 0,4 (profund) = 7,24m³                                                                                       </t>
    </r>
    <r>
      <rPr>
        <b/>
        <sz val="9"/>
        <color theme="1"/>
        <rFont val="Arial"/>
        <family val="2"/>
      </rPr>
      <t xml:space="preserve">Total </t>
    </r>
    <r>
      <rPr>
        <sz val="9"/>
        <color theme="1"/>
        <rFont val="Arial"/>
        <family val="2"/>
      </rPr>
      <t>= 0,07 + 1,15 + 7,24 = 8,46m³</t>
    </r>
  </si>
  <si>
    <r>
      <rPr>
        <b/>
        <sz val="9"/>
        <color theme="1"/>
        <rFont val="Arial"/>
        <family val="2"/>
      </rPr>
      <t>Lado de dentro sala de informatica=</t>
    </r>
    <r>
      <rPr>
        <sz val="9"/>
        <color theme="1"/>
        <rFont val="Arial"/>
        <family val="2"/>
      </rPr>
      <t xml:space="preserve"> 2 x 2,35 + 2 x 6,30 =17,30m                                                                                             </t>
    </r>
    <r>
      <rPr>
        <b/>
        <sz val="9"/>
        <color theme="1"/>
        <rFont val="Arial"/>
        <family val="2"/>
      </rPr>
      <t>Lado de fora sala de informatica=</t>
    </r>
    <r>
      <rPr>
        <sz val="9"/>
        <color theme="1"/>
        <rFont val="Arial"/>
        <family val="2"/>
      </rPr>
      <t xml:space="preserve"> 2 x 2,50 + 6,60 = 11,60m                                                                                                                                                                   </t>
    </r>
    <r>
      <rPr>
        <b/>
        <sz val="9"/>
        <color theme="1"/>
        <rFont val="Arial"/>
        <family val="2"/>
      </rPr>
      <t xml:space="preserve">Total: </t>
    </r>
    <r>
      <rPr>
        <sz val="9"/>
        <color theme="1"/>
        <rFont val="Arial"/>
        <family val="2"/>
      </rPr>
      <t>11,60 + 17,30 = 28,9m x 2,85 de altura = 82,36m² - 0,36 (bascula) - 3,36 (portas) - 3,24 (janelas) = 75,40m²</t>
    </r>
  </si>
  <si>
    <t>1 quadro de distribuição para a sala a ser construida.</t>
  </si>
  <si>
    <t>1 disjuntor geral para quadro de distribuição</t>
  </si>
  <si>
    <t>1 disjunto para pontos de iluminação e um disjuntor para pontos de tomada.</t>
  </si>
  <si>
    <t>3 pontos de iluminação dentro da sala de informatica</t>
  </si>
  <si>
    <t>1 ponto de tomada para lampada de emergencia, 4 pontos de tomada para computadores, 2 pontos de tomada para uso geral.</t>
  </si>
  <si>
    <t>3 luminárias na sala de informatica</t>
  </si>
  <si>
    <t>area da projeção da sala de informática = 17,40m²</t>
  </si>
  <si>
    <t>area da projeção da cobertura = 20,00m²</t>
  </si>
  <si>
    <t>PREFEITURA MUNICIPAL DE VARGEM ALTA                                                                               ESTADO DO ESPÍRITO SANTO</t>
  </si>
  <si>
    <t>CRONOGRAMA FÍSICO-FINANCEIRO</t>
  </si>
  <si>
    <t>VALOR DAS OBRAS E % FÍSICA</t>
  </si>
  <si>
    <t>ANDAMENTO EM MESES</t>
  </si>
  <si>
    <t>1º MÊS</t>
  </si>
  <si>
    <t>2º MÊS</t>
  </si>
  <si>
    <t>3º MÊS</t>
  </si>
  <si>
    <t>4º MÊS</t>
  </si>
  <si>
    <t>TOTAL SIMPLES</t>
  </si>
  <si>
    <t>TOTAL ACUMULADO</t>
  </si>
  <si>
    <t>PERCENTUAL SIMPLES</t>
  </si>
  <si>
    <t>PERCENTUAL ACUMULADO</t>
  </si>
  <si>
    <t>ELIESER RABELLO</t>
  </si>
  <si>
    <t>Demolição de revestimento com azulejos</t>
  </si>
  <si>
    <t>Demolição de forro de madeira, sem reaproveitamento</t>
  </si>
  <si>
    <t>010209  IOPES</t>
  </si>
  <si>
    <t>Demolição de alvenaria</t>
  </si>
  <si>
    <t xml:space="preserve"> 90446 SINAPI</t>
  </si>
  <si>
    <t>Retirada de portas e janelas de madeira, inclusive batentes</t>
  </si>
  <si>
    <t>2.8</t>
  </si>
  <si>
    <t>Alvenaria de blocos de concreto 9x19x39cm, c/ resist. mínimo a compres. 2.5 MPa, assent. c/ arg. De cimento, cal hidratada CH1 e areia no traço 1:0.5:8 esp. das juntas 10mm e esp. das paredes, s/ rev. 9cm</t>
  </si>
  <si>
    <t>87878 SINAPI</t>
  </si>
  <si>
    <t>87528 SINAPI</t>
  </si>
  <si>
    <t xml:space="preserve">Roda parede em granito cinza andorinha 7x2cm, com acabamento abaulado nos dois lados </t>
  </si>
  <si>
    <t>Forro de gesso acabamento tipo liso</t>
  </si>
  <si>
    <t>4.8</t>
  </si>
  <si>
    <t>4.9</t>
  </si>
  <si>
    <t>JANELA DE AÇO TIPO BASCULANTE PARA VIDROS, COM BATENTE, FERRAGENS E PINTURA ANTICORROSIVA. EXCLUSIVE VIDROS, ACABAMENTO, ALIZAR E CONTRAMARCO. FORNECIMENTO E INSTALAÇÃO. AF_12/2019</t>
  </si>
  <si>
    <t>94559 SINAPI</t>
  </si>
  <si>
    <t>Vidro plano transparente liso, com 4 mm de espessura</t>
  </si>
  <si>
    <t>93137 SINAPI</t>
  </si>
  <si>
    <t>93144 SINAPI</t>
  </si>
  <si>
    <t xml:space="preserve"> 93141  SINAPI</t>
  </si>
  <si>
    <t>97584  SINAPI</t>
  </si>
  <si>
    <t>LUMINÁRIA TIPO CALHA, DE SOBREPOR, COM 1 LÂMPADA TUBULAR FLUORESCENTE DE 36 W, COM REATOR DE PARTIDA RÁPIDA - FORNECIMENTO E INSTALAÇÃO. AF_02/2020</t>
  </si>
  <si>
    <t>160308  IOPES</t>
  </si>
  <si>
    <t>Cabo condutor de cobre eletrolítico nu, tempera meio dura, encordoamento classe 2, para aterramento, diam. 50mm2</t>
  </si>
  <si>
    <t>160309 IOPES</t>
  </si>
  <si>
    <t>Terminal aéreo em latão (minicaptor), com conector e fixação horizontal 250mm x 10mm, ref. TEL-2024, inclusive vedação dos furos com poliuretano ref. TEL 5905, marca de ref. Termotécnica ou equivalente</t>
  </si>
  <si>
    <t>Abraçadeira tipo "D" com cunha, diâmetro 1", ref. TEL-095, marca de referência Termotécnica ou equivalente</t>
  </si>
  <si>
    <t>Caixa de equalização de potenciais para uso interno e externo com cinco (5) terminais para aterramento (BEP), em polipropileno, ref. TEL-902, marca de referência Termotécnica ou equivalente</t>
  </si>
  <si>
    <t>Tampa reforçada em ferro fundido com escotilha TEL 536, inclusive assentamento, marca de referência Termotécnica ou equivalente</t>
  </si>
  <si>
    <t>Caixa de inspeção em PVC, diâmetro 300 mm, ref TEL-552, marca de referência Termotécnica ou equivalente, inclusive escavação e reaterro</t>
  </si>
  <si>
    <t>89711 SINAPI</t>
  </si>
  <si>
    <t>89712 SINAPI</t>
  </si>
  <si>
    <t>89714 SINAPI</t>
  </si>
  <si>
    <t xml:space="preserve"> 89495 SINAPI</t>
  </si>
  <si>
    <t xml:space="preserve"> 94648 SINAPI</t>
  </si>
  <si>
    <t>Tubo de PVC rigido soldável marrom, diâm. 32mm (1"), inclusive conexões</t>
  </si>
  <si>
    <t>94653 SINAPI</t>
  </si>
  <si>
    <t>TUBO, PVC, SOLDÁVEL, DN 75 MM, INSTALADO EM RESERVAÇÃO DE ÁGUA DE EDIFICAÇÃO QUE POSSUA RESERVATÓRIO DE FIBRA/FIBROCIMENTO   FORNECIMENTO E  INSTALAÇÃO. AF_06/2016</t>
  </si>
  <si>
    <t>102607 SINAPI</t>
  </si>
  <si>
    <t>CAIXA D´ÁGUA EM POLIETILENO, 1000 LITROS - FORNECIMENTO E INSTALAÇÃO. AF_06/2021</t>
  </si>
  <si>
    <t>89351 SINAPI</t>
  </si>
  <si>
    <t>94495 SINAPI</t>
  </si>
  <si>
    <t>92580 SINAPI</t>
  </si>
  <si>
    <t xml:space="preserve">TELHAMENTO COM TELHA METÁLICA TERMOACÚSTICA E = 30 MM, COM ATÉ 2 ÁGUAS, INCLUSO IÇAMENTO. AF_07/2019 </t>
  </si>
  <si>
    <t>94216 SINAPI</t>
  </si>
  <si>
    <t>PINTURA COM TINTA ALQUÍDICA DE FUNDO E ACABAMENTO (ESMALTE SINTÉTICO GRAFITE) APLICADA A ROLO OU PINCEL SOBRE SUPERFÍCIES METÁLICAS (EXCETO PERFIL) EXECUTADO EM OBRA (POR DEMÃO). AF_01/2020</t>
  </si>
  <si>
    <t>100726  SINAPI</t>
  </si>
  <si>
    <t>Pintura com tinta acrílica, marcas de referência Suvinil, Coral e Metalatex, inclusive selador acrílico, em paredes e forros, a duas demãos</t>
  </si>
  <si>
    <t>86902 SINAPI</t>
  </si>
  <si>
    <t>95472 SINAPI</t>
  </si>
  <si>
    <t>102152  SINAPI</t>
  </si>
  <si>
    <t>INSTALAÇÃO DE VIDRO LISO, E = 4 MM, EM ESQUADRIA DE MADEIRA, FIXADO COM BAGUETE. AF_01/2021</t>
  </si>
  <si>
    <t xml:space="preserve"> 96624 SINAPI</t>
  </si>
  <si>
    <t>99861  SINAPI</t>
  </si>
  <si>
    <t>LASTRO COM MATERIAL GRANULAR, APLICADO EM PISOS OU RADIERS, ESPESSURA DE *10 CM*. AF_08/2017</t>
  </si>
  <si>
    <t>100701  SINAPI</t>
  </si>
  <si>
    <t>PORTA DE FERRO, DE ABRIR, TIPO GRADE COM CHAPA, COM GUARNIÇÕES. AF_12/2019</t>
  </si>
  <si>
    <t>040249 IOPES</t>
  </si>
  <si>
    <t>Fôrma de tábua de madeira de 2.5x30.0cm, levando-se em conta utilização 1 vez (incluindo o material, corte, montagem, escoramento e desforma)</t>
  </si>
  <si>
    <t>94962 SINAPI</t>
  </si>
  <si>
    <t>87447 SINAPI</t>
  </si>
  <si>
    <t>87879 SINAPI</t>
  </si>
  <si>
    <t>8.4</t>
  </si>
  <si>
    <t>8.5</t>
  </si>
  <si>
    <t>8.6</t>
  </si>
  <si>
    <t>8.7</t>
  </si>
  <si>
    <t>8.8</t>
  </si>
  <si>
    <t>8.9</t>
  </si>
  <si>
    <t>8.10</t>
  </si>
  <si>
    <t>8.11</t>
  </si>
  <si>
    <t>8.12</t>
  </si>
  <si>
    <t>13.2</t>
  </si>
  <si>
    <t>13.3</t>
  </si>
  <si>
    <t>13.4</t>
  </si>
  <si>
    <t>14.1</t>
  </si>
  <si>
    <t>200401 IOPES</t>
  </si>
  <si>
    <t>Limpeza geral da obra (edificação)</t>
  </si>
  <si>
    <t>85,73 m²</t>
  </si>
  <si>
    <t>116,59 m²</t>
  </si>
  <si>
    <t>13,00m</t>
  </si>
  <si>
    <t>116,59m²</t>
  </si>
  <si>
    <t>85,73m²</t>
  </si>
  <si>
    <t>Porta em madeira de lei tipo angelim pedra ou equiv.c/enchimento em madeira 1a.qualidade esp. 30mm p/ pintura, inclusive alizares, dobradiças e fechadura externa em latão cromado LaFonte ou equiv., exclusive marco, nas dim.: 0.90 x 2.10 m</t>
  </si>
  <si>
    <t>Marco de madeira de lei de 1ª (Peroba, Ipê, Angelim Pedra ou equivalente) com 15 x 3 cm de batente, nas dimensões de 0.90 x 2.10 m</t>
  </si>
  <si>
    <t>2 unidade</t>
  </si>
  <si>
    <t>3,60m²</t>
  </si>
  <si>
    <t>Ventilador de teto base madeira sem alojamento para luminária, ref. Tron ou equivalente, com comando de interruptor simples, sem dimer para regulagem de velocidade.</t>
  </si>
  <si>
    <t>28,40m</t>
  </si>
  <si>
    <t>18,80m</t>
  </si>
  <si>
    <t>11,60m</t>
  </si>
  <si>
    <t>12 unidades</t>
  </si>
  <si>
    <t>TUBO PVC, SERIE NORMAL, ESGOTO PREDIAL, DN 40 MM, FORNECIDO E INSTALADO EM RAMAL DE DESCARGA OU RAMAL DE ESGOTO SANITÁRIO. AF_12/2014</t>
  </si>
  <si>
    <t>TUBO PVC, SERIE NORMAL, ESGOTO PREDIAL, DN 50 MM, FORNECIDO E INSTALADO EM RAMAL DE DESCARGA OU RAMAL DE ESGOTO SANITÁRIO. AF_12/2014</t>
  </si>
  <si>
    <t>274,63m²</t>
  </si>
  <si>
    <t>46,60m²</t>
  </si>
  <si>
    <t>30,08m²</t>
  </si>
  <si>
    <t>51,54m²</t>
  </si>
  <si>
    <t>8,80m²</t>
  </si>
  <si>
    <t>9,84m²</t>
  </si>
  <si>
    <t>ESCAVAÇÃO MANUAL DE VALA COM PROFUNDIDADE MENOR OU IGUAL A 1,30 M. AF_02/2021</t>
  </si>
  <si>
    <t>93358 SINAPI</t>
  </si>
  <si>
    <t>100576 SINAPI</t>
  </si>
  <si>
    <t>REGULARIZAÇÃO E COMPACTAÇÃO DE SUBLEITO DE SOLO PREDOMINANTEMENTE ARGILOSO. AF_11/2019</t>
  </si>
  <si>
    <t>REATERRO MANUAL DE VALAS COM COMPACTAÇÃO MECANIZADA. AF_04/2016</t>
  </si>
  <si>
    <t>93382 SINAPI</t>
  </si>
  <si>
    <t>LASTRO DE CONCRETO MAGRO, APLICADO EM PISOS, LAJES SOBRE SOLO OU RADIERS, ESPESSURA DE 5 CM. AF_07/2016</t>
  </si>
  <si>
    <t>95241 SINAPI</t>
  </si>
  <si>
    <t>040206  IOPES</t>
  </si>
  <si>
    <t>Fôrma de tábua de madeira de 2.5 x 30.0 cm para fundações, levando-se em conta a utilização 5 vezes (incluido o material, corte, montagem, escoramento e desforma)</t>
  </si>
  <si>
    <t>ARMAÇÃO DE ESTRUTURAS DE CONCRETO ARMADO, EXCETO VIGAS, PILARES, LAJES E FUNDAÇÕES, UTILIZANDO AÇO CA-50 DE 10,0 MM - MONTAGEM. AF_12/2015</t>
  </si>
  <si>
    <t>92919 SINAPI</t>
  </si>
  <si>
    <t>ARMAÇÃO DE ESTRUTURAS DE CONCRETO ARMADO, EXCETO VIGAS, PILARES, LAJES E FUNDAÇÕES, UTILIZANDO AÇO CA-50 DE 12,5 MM - MONTAGEM. AF_12/2015</t>
  </si>
  <si>
    <t>92921 SINAPI</t>
  </si>
  <si>
    <t>ARMAÇÃO DE ESTRUTURAS DE CONCRETO ARMADO, EXCETO VIGAS, PILARES, LAJES E FUNDAÇÕES, UTILIZANDO AÇO CA-50 DE 8,0 MM - MONTAGEM. AF_12/2015</t>
  </si>
  <si>
    <t>92917 SINAPI</t>
  </si>
  <si>
    <t>ARMAÇÃO DE ESTRUTURAS DE CONCRETO ARMADO, EXCETO VIGAS, PILARES, LAJES E FUNDAÇÕES, UTILIZANDO AÇO CA-60 DE 5,0 MM - MONTAGEM. AF_12/2015</t>
  </si>
  <si>
    <t>92915 SINAPI</t>
  </si>
  <si>
    <t>92720 SINAPI</t>
  </si>
  <si>
    <t>CONCRETAGEM DE PILARES, FCK = 25 MPA, COM USO DE BOMBA EM EDIFICAÇÃO COM SEÇÃO MÉDIA DE PILARES MENOR OU IGUAL A 0,25 M² - LANÇAMENTO, ADENSAMENTO E ACABAMENTO. AF_12/2015</t>
  </si>
  <si>
    <t>MONTAGEM E DESMONTAGEM DE FÔRMA DE PILARES RETANGULARES E ESTRUTURAS SIMILARES, PÉ-DIREITO SIMPLES, EM CHAPA DE MADEIRA COMPENSADA PLASTIFICADA, 10 UTILIZAÇÕES. AF_09/2020</t>
  </si>
  <si>
    <t>92431 SINAPI</t>
  </si>
  <si>
    <t>98557 SINAPI</t>
  </si>
  <si>
    <t>IMPERMEABILIZAÇÃO DE SUPERFÍCIE COM EMULSÃO ASFÁLTICA, 2 DEMÃOS AF_06/2018</t>
  </si>
  <si>
    <t>ALVENARIA DE VEDAÇÃO DE BLOCOS CERÂMICOS FURADOS NA VERTICAL DE 14X19X39CM (ESPESSURA 14CM) DE PAREDES COM ÁREA LÍQUIDA MAIOR OU IGUAL A 6M² COM VÃOS E ARGAMASSA DE ASSENTAMENTO COM PREPARO EM BETONEIRA. AF_06/2014</t>
  </si>
  <si>
    <t>87491 SINAPI</t>
  </si>
  <si>
    <t>KIT DE PORTA DE MADEIRA PARA PINTURA, SEMI-OCA (LEVE OU MÉDIA), PADRÃO MÉDIO, 80X210CM, ESPESSURA DE 3,5CM, ITENS INCLUSOS: DOBRADIÇAS, MONTAGEM E INSTALAÇÃO DO BATENTE, FECHADURA COM EXECUÇÃO DO FURO - FORNECIMENTO E INSTALAÇÃO. AF_12/2019</t>
  </si>
  <si>
    <t>90843 SINAPI</t>
  </si>
  <si>
    <t>JANELA DE ALUMÍNIO TIPO MAXIM-AR, COM VIDROS, BATENTE E FERRAGENS. EXCLUSIVE ALIZAR, ACABAMENTO E CONTRAMARCO. FORNECIMENTO E INSTALAÇÃO. AF_12/2019</t>
  </si>
  <si>
    <t>94569 SINAPI</t>
  </si>
  <si>
    <t>071105  IOPES</t>
  </si>
  <si>
    <t>Grade de ferro em barra chata, inclusive chumbamento</t>
  </si>
  <si>
    <t>93183 SINAPI</t>
  </si>
  <si>
    <t>93184 SINAPI</t>
  </si>
  <si>
    <t>CHAPISCO APLICADO EM ALVENARIAS E ESTRUTURAS DE CONCRETO INTERNAS, COMCOLHER DE PEDREIRO. ARGAMASSA TRAÇO 1:3 COM PREPARO MANUAL. AF_06/2014</t>
  </si>
  <si>
    <t>87535 SINAPI</t>
  </si>
  <si>
    <t>87792 SINAPI</t>
  </si>
  <si>
    <t>EMBOÇO, PARA RECEBIMENTO DE CERÂMICA, EM ARGAMASSA TRAÇO 1:2:8, PREPARO MECÂNICO COM BETONEIRA 400L, APLICADO MANUALMENTE EM FACES INTERNAS DE PAREDES, PARA AMBIENTE COM ÁREA MAIOR QUE 10M2, ESPESSURA DE 20MM, COM EXECUÇÃO DE TALISCAS. AF_06/2014</t>
  </si>
  <si>
    <t>EMBOÇO OU MASSA ÚNICA EM ARGAMASSA TRAÇO 1:2:8, PREPARO MECÂNICO COM BETONEIRA 400 L, APLICADA MANUALMENTE EM PANOS CEGOS DE FACHADA (SEM PRESENÇA DE VÃOS), ESPESSURA DE 25 MM. AF_06/2014</t>
  </si>
  <si>
    <t>CONTRAPISO EM ARGAMASSA TRAÇO 1:4 (CIMENTO E AREIA), PREPARO MECÂNICO COM BETONEIRA 400 L, APLICADO EM ÁREAS SECAS SOBRE LAJE, NÃO ADERIDO, ACABAMENTO NÃO REFORÇADO, ESPESSURA 5CM. AF_07/2021</t>
  </si>
  <si>
    <t>87690 SINAPI</t>
  </si>
  <si>
    <t>87622 SINAPI</t>
  </si>
  <si>
    <t>CONTRAPISO EM ARGAMASSA TRAÇO 1:4 (CIMENTO E AREIA), PREPARO MANUAL, APLICADO EM ÁREAS SECAS SOBRE LAJE, ADERIDO, ACABAMENTO NÃO REFORÇADO, ESPESSURA 2CM. AF_07/2021</t>
  </si>
  <si>
    <t>87251 SINAPI</t>
  </si>
  <si>
    <t>REVESTIMENTO CERÂMICO PARA PISO COM PLACAS TIPO ESMALTADA EXTRA DE DIMENSÕES 45X45 CM APLICADA EM AMBIENTES DE ÁREA MAIOR QUE 10 M2. AF_06/2014</t>
  </si>
  <si>
    <t>EXECUÇÃO DE PASSEIO (CALÇADA) OU PISO DE CONCRETO COM CONCRETO MOLDADO IN LOCO, FEITO EM OBRA, ACABAMENTO CONVENCIONAL, ESPESSURA 6 CM, ARMADO. AF_07/2016</t>
  </si>
  <si>
    <t>94992 SINAPI</t>
  </si>
  <si>
    <t>94963 SINAPI</t>
  </si>
  <si>
    <t>CONCRETO FCK = 15MPA, TRAÇO 1:3,4:3,5 (EM MASSA SECA DE CIMENTO/ AREIA MÉDIA/ BRITA 1) - PREPARO MECÂNICO COM BETONEIRA 400 L. AF_05/2021</t>
  </si>
  <si>
    <t>190102  IOPES</t>
  </si>
  <si>
    <t>Emassamento de paredes e forros, com duas demãos de massa à base de óleo, marcas de referência Suvinil, Coral ou Metalatex</t>
  </si>
  <si>
    <t>Pintura com tinta látex PVA, marcas de referência Suvinil, Coral ou Metalatex, inclusive selador, em paredes e forros, a duas demãos</t>
  </si>
  <si>
    <t>190115  IOPES</t>
  </si>
  <si>
    <t>101876  SINAPI</t>
  </si>
  <si>
    <t>QUADRO DE DISTRIBUIÇÃO DE ENERGIA EM PVC, DE EMBUTIR, SEM BARRAMENTO, PARA 6 DISJUNTORES - FORNECIMENTO E INSTALAÇÃO. AF_10/2020</t>
  </si>
  <si>
    <t>101891  SINAPI</t>
  </si>
  <si>
    <t>DISJUNTOR MONOPOLAR TIPO NEMA, CORRENTE NOMINAL DE 35 ATÉ 50A - FORNECIMENTO E INSTALAÇÃO. AF_10/2020</t>
  </si>
  <si>
    <t>93654 SINAPI</t>
  </si>
  <si>
    <t>93128 SINAPI</t>
  </si>
  <si>
    <t>93143 SINAPI</t>
  </si>
  <si>
    <t>PONTO DE ILUMINAÇÃO RESIDENCIAL INCLUINDO INTERRUPTOR SIMPLES, CAIXA ELÉTRICA, ELETRODUTO, CABO, RASGO, QUEBRA E CHUMBAMENTO (EXCLUINDO LUMINÁRIA E LÂMPADA). AF_01/2016</t>
  </si>
  <si>
    <t>PONTO DE TOMADA RESIDENCIAL INCLUINDO TOMADA 20A/250V, CAIXA ELÉTRICA, ELETRODUTO, CABO, RASGO, QUEBRA E CHUMBAMENTO. AF_01/2016</t>
  </si>
  <si>
    <t>97583  SINAPI</t>
  </si>
  <si>
    <t>LUMINÁRIA TIPO CALHA, DE SOBREPOR, COM 1 LÂMPADA TUBULAR FLUORESCENTE DE 18 W, COM REATOR DE PARTIDA RÁPIDA - FORNECIMENTO E INSTALAÇÃO. AF_02/2020</t>
  </si>
  <si>
    <t>FORRO EM RÉGUAS DE PVC, FRISADO, PARA AMBIENTES RESIDENCIAIS, INCLUSIVE ESTRUTURA DE FIXAÇÃO. AF_05/2017_P</t>
  </si>
  <si>
    <t>96111 SINAPI</t>
  </si>
  <si>
    <t>94207 SINAPI</t>
  </si>
  <si>
    <t>VARGEM ALTA/ES, 25 DE NOVEMBRO DE 2021</t>
  </si>
  <si>
    <t>Data Base: Setembro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</si>
</sst>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 #,##0.00_-;\-&quot;R$&quot;\ * #,##0.00_-;_-&quot;R$&quot;\ * &quot;-&quot;??_-;_-@_-"/>
    <numFmt numFmtId="43" formatCode="_-* #,##0.00_-;\-* #,##0.00_-;_-* &quot;-&quot;??_-;_-@_-"/>
    <numFmt numFmtId="164" formatCode="_(* #,##0.00_);_(* \(#,##0.00\);_(* &quot;-&quot;??_);_(@_)"/>
    <numFmt numFmtId="165" formatCode="#,##0.00_ ;\-#,##0.00\ "/>
    <numFmt numFmtId="166" formatCode="_(* #,##0.000_);_(* \(#,##0.000\);_(* &quot;-&quot;??_);_(@_)"/>
    <numFmt numFmtId="167" formatCode="_(* #,##0.000000_);_(* \(#,##0.000000\);_(* &quot;-&quot;??_);_(@_)"/>
    <numFmt numFmtId="168" formatCode="0.0%"/>
    <numFmt numFmtId="169" formatCode="&quot;R$&quot;\ #,##0.00"/>
    <numFmt numFmtId="170" formatCode="0.000"/>
  </numFmts>
  <fonts count="39" x14ac:knownFonts="1">
    <font>
      <sz val="10"/>
      <name val="Arial"/>
    </font>
    <font>
      <sz val="11"/>
      <color theme="1"/>
      <name val="Calibri"/>
      <family val="2"/>
      <scheme val="minor"/>
    </font>
    <font>
      <sz val="11"/>
      <color theme="1"/>
      <name val="Calibri"/>
      <family val="2"/>
      <scheme val="minor"/>
    </font>
    <font>
      <sz val="10"/>
      <name val="Arial"/>
      <family val="2"/>
    </font>
    <font>
      <sz val="9"/>
      <name val="Arial"/>
      <family val="2"/>
    </font>
    <font>
      <b/>
      <sz val="9"/>
      <name val="Arial"/>
      <family val="2"/>
    </font>
    <font>
      <b/>
      <sz val="8"/>
      <name val="Arial"/>
      <family val="2"/>
    </font>
    <font>
      <sz val="8"/>
      <name val="Arial"/>
      <family val="2"/>
    </font>
    <font>
      <b/>
      <sz val="14"/>
      <name val="Arial"/>
      <family val="2"/>
    </font>
    <font>
      <b/>
      <sz val="12"/>
      <name val="Arial"/>
      <family val="2"/>
    </font>
    <font>
      <b/>
      <sz val="10"/>
      <name val="Arial"/>
      <family val="2"/>
    </font>
    <font>
      <b/>
      <sz val="16"/>
      <name val="Arial"/>
      <family val="2"/>
    </font>
    <font>
      <b/>
      <sz val="18"/>
      <name val="Arial"/>
      <family val="2"/>
    </font>
    <font>
      <i/>
      <sz val="10"/>
      <name val="Arial"/>
      <family val="2"/>
    </font>
    <font>
      <sz val="10"/>
      <color indexed="81"/>
      <name val="Tahoma"/>
      <family val="2"/>
    </font>
    <font>
      <b/>
      <sz val="10"/>
      <color indexed="81"/>
      <name val="Tahoma"/>
      <family val="2"/>
    </font>
    <font>
      <b/>
      <sz val="20"/>
      <name val="Arial"/>
      <family val="2"/>
    </font>
    <font>
      <b/>
      <sz val="12"/>
      <color theme="6" tint="-0.249977111117893"/>
      <name val="Arial"/>
      <family val="2"/>
    </font>
    <font>
      <b/>
      <sz val="12"/>
      <color indexed="8"/>
      <name val="Arial"/>
      <family val="2"/>
    </font>
    <font>
      <b/>
      <sz val="10"/>
      <color indexed="8"/>
      <name val="Arial"/>
      <family val="2"/>
    </font>
    <font>
      <sz val="10"/>
      <color indexed="8"/>
      <name val="Arial"/>
      <family val="2"/>
    </font>
    <font>
      <sz val="8"/>
      <color indexed="8"/>
      <name val="Arial"/>
      <family val="2"/>
    </font>
    <font>
      <sz val="3"/>
      <name val="Arial"/>
      <family val="2"/>
    </font>
    <font>
      <b/>
      <sz val="3"/>
      <name val="Arial"/>
      <family val="2"/>
    </font>
    <font>
      <u/>
      <sz val="10"/>
      <name val="Arial"/>
      <family val="2"/>
    </font>
    <font>
      <sz val="11"/>
      <color indexed="8"/>
      <name val="Calibri"/>
      <family val="2"/>
    </font>
    <font>
      <b/>
      <i/>
      <sz val="14"/>
      <name val="Arial"/>
      <family val="2"/>
    </font>
    <font>
      <sz val="10"/>
      <color indexed="8"/>
      <name val="Calibri"/>
      <family val="2"/>
    </font>
    <font>
      <sz val="9"/>
      <color indexed="81"/>
      <name val="Segoe UI"/>
      <family val="2"/>
    </font>
    <font>
      <b/>
      <sz val="9"/>
      <color indexed="81"/>
      <name val="Tahoma"/>
      <family val="2"/>
    </font>
    <font>
      <sz val="9"/>
      <color indexed="81"/>
      <name val="Tahoma"/>
      <family val="2"/>
    </font>
    <font>
      <sz val="11"/>
      <color rgb="FF000000"/>
      <name val="Calibri"/>
      <family val="2"/>
      <charset val="1"/>
    </font>
    <font>
      <sz val="9"/>
      <color rgb="FF000000"/>
      <name val="Arial"/>
      <family val="2"/>
    </font>
    <font>
      <sz val="10"/>
      <name val="Arial"/>
    </font>
    <font>
      <b/>
      <sz val="9"/>
      <color theme="1"/>
      <name val="Arial"/>
      <family val="2"/>
    </font>
    <font>
      <b/>
      <sz val="9"/>
      <color rgb="FF000000"/>
      <name val="Arial"/>
      <family val="2"/>
    </font>
    <font>
      <sz val="9"/>
      <color theme="1"/>
      <name val="Arial"/>
      <family val="2"/>
    </font>
    <font>
      <b/>
      <sz val="28"/>
      <name val="Arial"/>
      <family val="2"/>
    </font>
    <font>
      <b/>
      <sz val="9"/>
      <color indexed="8"/>
      <name val="Arial"/>
      <family val="2"/>
    </font>
  </fonts>
  <fills count="1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6"/>
        <bgColor indexed="64"/>
      </patternFill>
    </fill>
    <fill>
      <patternFill patternType="solid">
        <fgColor indexed="55"/>
        <bgColor indexed="64"/>
      </patternFill>
    </fill>
    <fill>
      <patternFill patternType="solid">
        <fgColor theme="9" tint="0.59999389629810485"/>
        <bgColor indexed="64"/>
      </patternFill>
    </fill>
    <fill>
      <patternFill patternType="solid">
        <fgColor indexed="22"/>
        <bgColor indexed="64"/>
      </patternFill>
    </fill>
    <fill>
      <patternFill patternType="solid">
        <fgColor theme="0" tint="-0.249977111117893"/>
        <bgColor indexed="64"/>
      </patternFill>
    </fill>
    <fill>
      <patternFill patternType="solid">
        <fgColor indexed="13"/>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s>
  <cellStyleXfs count="18">
    <xf numFmtId="0" fontId="0" fillId="0" borderId="0"/>
    <xf numFmtId="9" fontId="3" fillId="0" borderId="0" applyFont="0" applyFill="0" applyBorder="0" applyAlignment="0" applyProtection="0"/>
    <xf numFmtId="164" fontId="3" fillId="0" borderId="0" applyFont="0" applyFill="0" applyBorder="0" applyAlignment="0" applyProtection="0"/>
    <xf numFmtId="9" fontId="3" fillId="0" borderId="0" applyFont="0" applyFill="0" applyBorder="0" applyAlignment="0" applyProtection="0"/>
    <xf numFmtId="0" fontId="2" fillId="0" borderId="0"/>
    <xf numFmtId="0" fontId="3" fillId="0" borderId="0"/>
    <xf numFmtId="9" fontId="25" fillId="0" borderId="0" applyFont="0" applyFill="0" applyBorder="0" applyAlignment="0" applyProtection="0"/>
    <xf numFmtId="9" fontId="3" fillId="0" borderId="0" applyFont="0" applyFill="0" applyBorder="0" applyAlignment="0" applyProtection="0"/>
    <xf numFmtId="0" fontId="25" fillId="0" borderId="0"/>
    <xf numFmtId="0" fontId="3" fillId="0" borderId="0"/>
    <xf numFmtId="0" fontId="2" fillId="0" borderId="0"/>
    <xf numFmtId="0" fontId="3" fillId="0" borderId="0"/>
    <xf numFmtId="9" fontId="3" fillId="0" borderId="0" applyFont="0" applyFill="0" applyBorder="0" applyAlignment="0" applyProtection="0"/>
    <xf numFmtId="0" fontId="31" fillId="0" borderId="0"/>
    <xf numFmtId="43" fontId="25" fillId="0" borderId="0" applyFont="0" applyFill="0" applyBorder="0" applyAlignment="0" applyProtection="0"/>
    <xf numFmtId="164" fontId="3" fillId="0" borderId="0" applyFont="0" applyFill="0" applyBorder="0" applyAlignment="0" applyProtection="0"/>
    <xf numFmtId="44" fontId="33" fillId="0" borderId="0" applyFont="0" applyFill="0" applyBorder="0" applyAlignment="0" applyProtection="0"/>
    <xf numFmtId="0" fontId="1" fillId="0" borderId="0"/>
  </cellStyleXfs>
  <cellXfs count="372">
    <xf numFmtId="0" fontId="0" fillId="0" borderId="0" xfId="0"/>
    <xf numFmtId="0" fontId="4" fillId="0" borderId="0" xfId="0" applyFont="1" applyBorder="1" applyAlignment="1">
      <alignment vertical="center" wrapText="1"/>
    </xf>
    <xf numFmtId="0" fontId="7" fillId="0" borderId="0" xfId="0" applyFont="1"/>
    <xf numFmtId="0" fontId="4" fillId="0" borderId="0" xfId="0" applyFont="1"/>
    <xf numFmtId="0" fontId="7" fillId="0" borderId="11" xfId="0" applyFont="1" applyBorder="1" applyAlignment="1">
      <alignment horizontal="center" vertical="center"/>
    </xf>
    <xf numFmtId="0" fontId="7" fillId="0" borderId="14" xfId="0" applyFont="1" applyBorder="1" applyAlignment="1">
      <alignment horizontal="center" vertical="center"/>
    </xf>
    <xf numFmtId="165" fontId="4" fillId="2" borderId="1" xfId="2" applyNumberFormat="1" applyFont="1" applyFill="1" applyBorder="1" applyAlignment="1">
      <alignment horizontal="center" vertical="center"/>
    </xf>
    <xf numFmtId="165" fontId="4" fillId="0" borderId="1" xfId="2" applyNumberFormat="1" applyFont="1" applyBorder="1" applyAlignment="1">
      <alignment horizontal="center" vertical="center"/>
    </xf>
    <xf numFmtId="0" fontId="5" fillId="0" borderId="1" xfId="0" applyFont="1" applyFill="1" applyBorder="1" applyAlignment="1">
      <alignment horizontal="center" vertical="center"/>
    </xf>
    <xf numFmtId="165" fontId="5" fillId="0" borderId="1" xfId="2" applyNumberFormat="1" applyFont="1" applyBorder="1" applyAlignment="1">
      <alignment horizontal="center" vertical="center"/>
    </xf>
    <xf numFmtId="4" fontId="10" fillId="0" borderId="0" xfId="0" applyNumberFormat="1" applyFont="1"/>
    <xf numFmtId="0" fontId="0" fillId="0" borderId="0" xfId="0" applyBorder="1"/>
    <xf numFmtId="0" fontId="7" fillId="0" borderId="0" xfId="0" applyFont="1" applyBorder="1" applyAlignment="1">
      <alignment horizontal="center"/>
    </xf>
    <xf numFmtId="164" fontId="7" fillId="0" borderId="0" xfId="2" applyFont="1" applyBorder="1" applyAlignment="1">
      <alignment horizontal="left"/>
    </xf>
    <xf numFmtId="164" fontId="7" fillId="0" borderId="0" xfId="2" applyFont="1" applyBorder="1" applyAlignment="1">
      <alignment horizontal="center"/>
    </xf>
    <xf numFmtId="0" fontId="7" fillId="0" borderId="0" xfId="0" applyFont="1" applyBorder="1"/>
    <xf numFmtId="0" fontId="11" fillId="0" borderId="0" xfId="0" applyFont="1" applyBorder="1" applyAlignment="1">
      <alignment vertical="center"/>
    </xf>
    <xf numFmtId="0" fontId="10" fillId="0" borderId="0" xfId="0" applyFont="1" applyBorder="1" applyAlignment="1">
      <alignment vertical="center"/>
    </xf>
    <xf numFmtId="0" fontId="0" fillId="0" borderId="11" xfId="0" applyFill="1" applyBorder="1"/>
    <xf numFmtId="0" fontId="0" fillId="0" borderId="7" xfId="0" applyFill="1" applyBorder="1" applyAlignment="1">
      <alignment horizontal="center"/>
    </xf>
    <xf numFmtId="0" fontId="10" fillId="0" borderId="7" xfId="0" applyFont="1" applyBorder="1" applyAlignment="1">
      <alignment vertical="center"/>
    </xf>
    <xf numFmtId="0" fontId="10" fillId="0" borderId="1" xfId="0" applyFont="1" applyBorder="1" applyAlignment="1">
      <alignment vertical="center"/>
    </xf>
    <xf numFmtId="4" fontId="5" fillId="0" borderId="1" xfId="0" applyNumberFormat="1" applyFont="1" applyBorder="1" applyAlignment="1">
      <alignment horizontal="center" vertical="center"/>
    </xf>
    <xf numFmtId="166" fontId="7" fillId="0" borderId="0" xfId="2" applyNumberFormat="1" applyFont="1" applyBorder="1" applyAlignment="1"/>
    <xf numFmtId="0" fontId="5" fillId="0" borderId="0" xfId="0" applyFont="1" applyBorder="1" applyAlignment="1">
      <alignment wrapText="1"/>
    </xf>
    <xf numFmtId="0" fontId="4" fillId="0" borderId="0" xfId="0" applyFont="1" applyBorder="1" applyAlignment="1"/>
    <xf numFmtId="0" fontId="7" fillId="0" borderId="0" xfId="0" applyFont="1" applyBorder="1" applyAlignment="1"/>
    <xf numFmtId="0" fontId="6" fillId="0" borderId="0" xfId="0" applyFont="1" applyBorder="1" applyAlignment="1"/>
    <xf numFmtId="164" fontId="7" fillId="0" borderId="0" xfId="2" applyFont="1" applyBorder="1" applyAlignment="1"/>
    <xf numFmtId="164" fontId="6" fillId="0" borderId="0" xfId="2" applyFont="1" applyBorder="1" applyAlignment="1"/>
    <xf numFmtId="167" fontId="7" fillId="0" borderId="0" xfId="2" applyNumberFormat="1" applyFont="1" applyBorder="1" applyAlignment="1"/>
    <xf numFmtId="10" fontId="7" fillId="0" borderId="0" xfId="1" applyNumberFormat="1" applyFont="1" applyBorder="1" applyAlignment="1"/>
    <xf numFmtId="9" fontId="7" fillId="0" borderId="0" xfId="1" applyFont="1" applyBorder="1" applyAlignment="1"/>
    <xf numFmtId="0" fontId="4" fillId="2" borderId="2" xfId="0" applyFont="1" applyFill="1" applyBorder="1" applyAlignment="1">
      <alignment vertical="center"/>
    </xf>
    <xf numFmtId="0" fontId="4" fillId="2" borderId="4" xfId="0" applyFont="1" applyFill="1" applyBorder="1" applyAlignment="1">
      <alignment vertical="center"/>
    </xf>
    <xf numFmtId="164" fontId="4" fillId="0" borderId="1" xfId="2" applyFont="1" applyFill="1" applyBorder="1" applyAlignment="1">
      <alignment horizontal="center" vertical="center"/>
    </xf>
    <xf numFmtId="0" fontId="5" fillId="0" borderId="2" xfId="0" applyFont="1" applyFill="1" applyBorder="1" applyAlignment="1">
      <alignment vertical="center"/>
    </xf>
    <xf numFmtId="0" fontId="5" fillId="0" borderId="4" xfId="0" applyFont="1" applyFill="1" applyBorder="1" applyAlignment="1">
      <alignment vertical="center"/>
    </xf>
    <xf numFmtId="2" fontId="0" fillId="0" borderId="1" xfId="0" applyNumberFormat="1" applyBorder="1" applyAlignment="1">
      <alignment horizontal="center" vertical="center"/>
    </xf>
    <xf numFmtId="0" fontId="0" fillId="0" borderId="0" xfId="0" applyAlignment="1"/>
    <xf numFmtId="0" fontId="10" fillId="0" borderId="0" xfId="0" applyFont="1" applyBorder="1" applyAlignment="1">
      <alignment horizontal="center"/>
    </xf>
    <xf numFmtId="0" fontId="10" fillId="0" borderId="0" xfId="0" applyFont="1" applyBorder="1" applyAlignment="1"/>
    <xf numFmtId="0" fontId="3" fillId="0" borderId="0" xfId="0" applyFont="1"/>
    <xf numFmtId="0" fontId="6" fillId="0" borderId="1" xfId="0" applyFont="1" applyFill="1" applyBorder="1" applyAlignment="1">
      <alignment horizontal="center" vertical="center"/>
    </xf>
    <xf numFmtId="0" fontId="5" fillId="0" borderId="1" xfId="0" applyFont="1" applyBorder="1" applyAlignment="1">
      <alignment horizontal="center" vertical="center"/>
    </xf>
    <xf numFmtId="2" fontId="0" fillId="0" borderId="1" xfId="0" applyNumberFormat="1" applyBorder="1" applyAlignment="1">
      <alignment horizontal="right" vertical="center"/>
    </xf>
    <xf numFmtId="0" fontId="0" fillId="0" borderId="0" xfId="0" applyFill="1" applyBorder="1"/>
    <xf numFmtId="0" fontId="8" fillId="0" borderId="0" xfId="0" applyFont="1" applyFill="1" applyBorder="1" applyAlignment="1">
      <alignment horizontal="center" vertical="center" wrapText="1"/>
    </xf>
    <xf numFmtId="0" fontId="0" fillId="0" borderId="0" xfId="0" applyFill="1" applyBorder="1" applyAlignment="1">
      <alignment horizontal="center"/>
    </xf>
    <xf numFmtId="0" fontId="9" fillId="0" borderId="0" xfId="0" applyFont="1" applyFill="1" applyBorder="1" applyAlignment="1">
      <alignment horizontal="center" vertical="center"/>
    </xf>
    <xf numFmtId="0" fontId="17" fillId="0" borderId="0" xfId="0" applyFont="1" applyFill="1" applyBorder="1" applyAlignment="1">
      <alignment horizontal="center" vertical="center"/>
    </xf>
    <xf numFmtId="0" fontId="10" fillId="0" borderId="0" xfId="0" applyFont="1" applyBorder="1" applyAlignment="1">
      <alignment vertical="top"/>
    </xf>
    <xf numFmtId="0" fontId="5" fillId="0" borderId="0" xfId="0" applyFont="1" applyBorder="1" applyAlignment="1">
      <alignment horizontal="justify" vertical="top" wrapText="1"/>
    </xf>
    <xf numFmtId="0" fontId="10" fillId="0" borderId="0" xfId="0" applyFont="1" applyBorder="1" applyAlignment="1">
      <alignment horizontal="left" vertical="top" wrapText="1"/>
    </xf>
    <xf numFmtId="0" fontId="10" fillId="0" borderId="0" xfId="0" applyFont="1" applyAlignment="1">
      <alignment horizontal="center"/>
    </xf>
    <xf numFmtId="0" fontId="10" fillId="0" borderId="0" xfId="0" applyFont="1"/>
    <xf numFmtId="0" fontId="3" fillId="0" borderId="0" xfId="0" applyFont="1" applyAlignment="1">
      <alignment wrapText="1"/>
    </xf>
    <xf numFmtId="0" fontId="3" fillId="0" borderId="0" xfId="0" applyFont="1" applyAlignment="1">
      <alignment horizontal="left" wrapText="1"/>
    </xf>
    <xf numFmtId="0" fontId="3" fillId="0" borderId="0" xfId="0" applyFont="1" applyAlignment="1">
      <alignment horizontal="left" vertical="center" wrapText="1"/>
    </xf>
    <xf numFmtId="0" fontId="3" fillId="0" borderId="0" xfId="0" applyFont="1" applyAlignment="1">
      <alignment vertical="center" wrapText="1"/>
    </xf>
    <xf numFmtId="0" fontId="3" fillId="0" borderId="0" xfId="0" applyFont="1" applyAlignment="1">
      <alignment vertical="center"/>
    </xf>
    <xf numFmtId="0" fontId="10" fillId="0" borderId="0" xfId="0" applyFont="1" applyAlignment="1">
      <alignment vertical="center" wrapText="1"/>
    </xf>
    <xf numFmtId="0" fontId="3" fillId="0" borderId="0" xfId="0" applyFont="1" applyAlignment="1">
      <alignment horizontal="left" vertical="top" wrapText="1"/>
    </xf>
    <xf numFmtId="49" fontId="4" fillId="0" borderId="1" xfId="0" applyNumberFormat="1" applyFont="1" applyBorder="1" applyAlignment="1">
      <alignment horizontal="center" vertical="center" wrapText="1"/>
    </xf>
    <xf numFmtId="43" fontId="4" fillId="0" borderId="0" xfId="0" applyNumberFormat="1" applyFont="1"/>
    <xf numFmtId="0" fontId="4" fillId="0" borderId="0" xfId="0" applyFont="1" applyBorder="1" applyAlignment="1">
      <alignment horizontal="center"/>
    </xf>
    <xf numFmtId="0" fontId="4" fillId="2" borderId="1" xfId="0" applyFont="1" applyFill="1" applyBorder="1" applyAlignment="1">
      <alignment vertical="center" wrapText="1"/>
    </xf>
    <xf numFmtId="0" fontId="3" fillId="2" borderId="0" xfId="0" applyFont="1" applyFill="1" applyAlignment="1">
      <alignment vertical="center" wrapText="1"/>
    </xf>
    <xf numFmtId="0" fontId="10" fillId="2" borderId="0" xfId="0" applyFont="1" applyFill="1" applyAlignment="1">
      <alignment vertical="center" wrapText="1"/>
    </xf>
    <xf numFmtId="0" fontId="4" fillId="3" borderId="0" xfId="0" applyFont="1" applyFill="1" applyBorder="1" applyAlignment="1">
      <alignment vertical="center" wrapText="1"/>
    </xf>
    <xf numFmtId="165" fontId="0" fillId="0" borderId="0" xfId="0" applyNumberFormat="1"/>
    <xf numFmtId="0" fontId="3" fillId="0" borderId="0" xfId="5" applyFont="1" applyAlignment="1" applyProtection="1">
      <alignment wrapText="1"/>
    </xf>
    <xf numFmtId="0" fontId="22" fillId="0" borderId="0" xfId="5" applyFont="1" applyAlignment="1" applyProtection="1">
      <alignment wrapText="1"/>
    </xf>
    <xf numFmtId="0" fontId="23" fillId="0" borderId="0" xfId="5" applyFont="1" applyAlignment="1" applyProtection="1">
      <alignment wrapText="1"/>
    </xf>
    <xf numFmtId="0" fontId="10" fillId="0" borderId="0" xfId="5" applyFont="1" applyAlignment="1" applyProtection="1">
      <alignment horizontal="center" wrapText="1"/>
    </xf>
    <xf numFmtId="0" fontId="10" fillId="0" borderId="0" xfId="5" applyFont="1" applyFill="1" applyAlignment="1" applyProtection="1">
      <alignment wrapText="1"/>
    </xf>
    <xf numFmtId="0" fontId="3" fillId="4" borderId="0" xfId="5" applyFont="1" applyFill="1" applyAlignment="1" applyProtection="1">
      <alignment wrapText="1"/>
      <protection locked="0"/>
    </xf>
    <xf numFmtId="0" fontId="23" fillId="0" borderId="0" xfId="5" applyFont="1" applyAlignment="1" applyProtection="1">
      <alignment horizontal="center" wrapText="1"/>
    </xf>
    <xf numFmtId="0" fontId="23" fillId="0" borderId="0" xfId="5" applyFont="1" applyFill="1" applyAlignment="1" applyProtection="1">
      <alignment wrapText="1"/>
    </xf>
    <xf numFmtId="0" fontId="3" fillId="0" borderId="0" xfId="5" applyFont="1" applyAlignment="1" applyProtection="1">
      <alignment horizontal="center" wrapText="1"/>
    </xf>
    <xf numFmtId="0" fontId="3" fillId="0" borderId="0" xfId="5" applyFont="1" applyFill="1" applyAlignment="1" applyProtection="1">
      <alignment horizontal="center" wrapText="1"/>
    </xf>
    <xf numFmtId="0" fontId="23" fillId="0" borderId="0" xfId="5" applyFont="1" applyFill="1" applyAlignment="1" applyProtection="1">
      <alignment horizontal="center" wrapText="1"/>
    </xf>
    <xf numFmtId="0" fontId="3" fillId="0" borderId="0" xfId="5" applyFont="1" applyAlignment="1" applyProtection="1">
      <alignment horizontal="right" wrapText="1"/>
    </xf>
    <xf numFmtId="0" fontId="3" fillId="0" borderId="15" xfId="5" applyFont="1" applyBorder="1" applyAlignment="1" applyProtection="1">
      <alignment horizontal="justify" vertical="top" wrapText="1"/>
    </xf>
    <xf numFmtId="2" fontId="3" fillId="4" borderId="16" xfId="5" applyNumberFormat="1" applyFont="1" applyFill="1" applyBorder="1" applyAlignment="1" applyProtection="1">
      <alignment horizontal="center" vertical="top" wrapText="1"/>
      <protection locked="0"/>
    </xf>
    <xf numFmtId="0" fontId="3" fillId="0" borderId="4" xfId="5" applyFont="1" applyFill="1" applyBorder="1" applyAlignment="1" applyProtection="1">
      <alignment horizontal="center" vertical="top" wrapText="1"/>
    </xf>
    <xf numFmtId="0" fontId="3" fillId="0" borderId="0" xfId="5" applyFont="1" applyBorder="1" applyAlignment="1" applyProtection="1">
      <alignment wrapText="1"/>
    </xf>
    <xf numFmtId="0" fontId="13" fillId="0" borderId="2" xfId="5" applyFont="1" applyBorder="1" applyAlignment="1" applyProtection="1">
      <alignment horizontal="justify" vertical="top" wrapText="1"/>
    </xf>
    <xf numFmtId="2" fontId="3" fillId="0" borderId="2" xfId="5" applyNumberFormat="1" applyFont="1" applyFill="1" applyBorder="1" applyAlignment="1" applyProtection="1">
      <alignment horizontal="center" vertical="top" wrapText="1"/>
    </xf>
    <xf numFmtId="0" fontId="3" fillId="0" borderId="2" xfId="5" applyFont="1" applyFill="1" applyBorder="1" applyAlignment="1" applyProtection="1">
      <alignment horizontal="center" vertical="top" wrapText="1"/>
    </xf>
    <xf numFmtId="0" fontId="3" fillId="0" borderId="0" xfId="5" applyFont="1" applyBorder="1" applyAlignment="1" applyProtection="1">
      <alignment horizontal="center" wrapText="1"/>
    </xf>
    <xf numFmtId="0" fontId="3" fillId="0" borderId="0" xfId="5" applyFont="1" applyFill="1" applyBorder="1" applyAlignment="1" applyProtection="1">
      <alignment horizontal="center" wrapText="1"/>
    </xf>
    <xf numFmtId="0" fontId="10" fillId="0" borderId="15" xfId="5" applyFont="1" applyBorder="1" applyAlignment="1" applyProtection="1">
      <alignment horizontal="justify" wrapText="1"/>
    </xf>
    <xf numFmtId="2" fontId="10" fillId="0" borderId="16" xfId="5" applyNumberFormat="1" applyFont="1" applyBorder="1" applyAlignment="1" applyProtection="1">
      <alignment horizontal="center" wrapText="1"/>
    </xf>
    <xf numFmtId="0" fontId="10" fillId="0" borderId="4" xfId="5" applyFont="1" applyFill="1" applyBorder="1" applyAlignment="1" applyProtection="1">
      <alignment horizontal="center" vertical="top" wrapText="1"/>
    </xf>
    <xf numFmtId="0" fontId="13" fillId="0" borderId="15" xfId="5" applyFont="1" applyBorder="1" applyAlignment="1" applyProtection="1">
      <alignment horizontal="left" vertical="top" wrapText="1"/>
    </xf>
    <xf numFmtId="0" fontId="23" fillId="0" borderId="0" xfId="5" applyFont="1" applyBorder="1" applyAlignment="1" applyProtection="1">
      <alignment horizontal="center" wrapText="1"/>
    </xf>
    <xf numFmtId="0" fontId="23" fillId="0" borderId="0" xfId="5" applyFont="1" applyFill="1" applyBorder="1" applyAlignment="1" applyProtection="1">
      <alignment horizontal="center" wrapText="1"/>
    </xf>
    <xf numFmtId="2" fontId="3" fillId="0" borderId="16" xfId="5" applyNumberFormat="1" applyFont="1" applyFill="1" applyBorder="1" applyAlignment="1" applyProtection="1">
      <alignment horizontal="center" vertical="top" wrapText="1"/>
    </xf>
    <xf numFmtId="2" fontId="3" fillId="0" borderId="4" xfId="5" applyNumberFormat="1" applyFont="1" applyFill="1" applyBorder="1" applyAlignment="1" applyProtection="1">
      <alignment horizontal="center" vertical="top" wrapText="1"/>
    </xf>
    <xf numFmtId="168" fontId="27" fillId="0" borderId="0" xfId="7" applyNumberFormat="1" applyFont="1" applyAlignment="1" applyProtection="1">
      <alignment horizontal="center" wrapText="1"/>
    </xf>
    <xf numFmtId="0" fontId="3" fillId="0" borderId="0" xfId="5" applyFont="1" applyFill="1" applyAlignment="1" applyProtection="1">
      <alignment wrapText="1"/>
    </xf>
    <xf numFmtId="0" fontId="7" fillId="0" borderId="0" xfId="5" applyFont="1" applyAlignment="1" applyProtection="1">
      <alignment horizontal="left" wrapText="1"/>
    </xf>
    <xf numFmtId="0" fontId="4" fillId="2" borderId="0" xfId="0" applyFont="1" applyFill="1" applyBorder="1" applyAlignment="1">
      <alignment vertical="top" wrapText="1"/>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1" fontId="32" fillId="2" borderId="17" xfId="0" applyNumberFormat="1" applyFont="1" applyFill="1" applyBorder="1" applyAlignment="1">
      <alignment horizontal="center" vertical="center" wrapText="1"/>
    </xf>
    <xf numFmtId="0" fontId="32" fillId="0" borderId="18" xfId="0" applyFont="1" applyFill="1" applyBorder="1" applyAlignment="1">
      <alignment horizontal="center" vertical="center"/>
    </xf>
    <xf numFmtId="0" fontId="32" fillId="2" borderId="17" xfId="0" applyFont="1" applyFill="1" applyBorder="1" applyAlignment="1">
      <alignment horizontal="center" vertical="center" wrapText="1"/>
    </xf>
    <xf numFmtId="0" fontId="32" fillId="0" borderId="18" xfId="0" applyFont="1" applyFill="1" applyBorder="1" applyAlignment="1">
      <alignment horizontal="center" vertical="center" wrapText="1"/>
    </xf>
    <xf numFmtId="1" fontId="32" fillId="2"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xf>
    <xf numFmtId="1" fontId="32" fillId="2" borderId="0" xfId="0" applyNumberFormat="1" applyFont="1" applyFill="1" applyBorder="1" applyAlignment="1">
      <alignment horizontal="center" vertical="center" wrapText="1"/>
    </xf>
    <xf numFmtId="0" fontId="3" fillId="0" borderId="0" xfId="0" applyFont="1" applyAlignment="1">
      <alignment horizontal="left"/>
    </xf>
    <xf numFmtId="0" fontId="4" fillId="6" borderId="3" xfId="0" applyFont="1" applyFill="1" applyBorder="1" applyAlignment="1">
      <alignment horizontal="left" vertical="center" wrapText="1"/>
    </xf>
    <xf numFmtId="0" fontId="4" fillId="2" borderId="3" xfId="0" applyFont="1" applyFill="1" applyBorder="1" applyAlignment="1">
      <alignment horizontal="left" vertical="center"/>
    </xf>
    <xf numFmtId="0" fontId="5" fillId="0" borderId="3" xfId="0" applyFont="1" applyFill="1" applyBorder="1" applyAlignment="1">
      <alignment horizontal="right" vertical="center"/>
    </xf>
    <xf numFmtId="0" fontId="4" fillId="2" borderId="3" xfId="0" applyFont="1" applyFill="1" applyBorder="1" applyAlignment="1">
      <alignment horizontal="left" vertical="center" wrapText="1"/>
    </xf>
    <xf numFmtId="0" fontId="5" fillId="0" borderId="3" xfId="0" applyFont="1" applyFill="1" applyBorder="1" applyAlignment="1">
      <alignment horizontal="right" vertical="center" wrapText="1"/>
    </xf>
    <xf numFmtId="0" fontId="32"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32" fillId="0" borderId="1" xfId="0" applyFont="1" applyFill="1" applyBorder="1" applyAlignment="1">
      <alignment horizontal="left" vertical="center" wrapText="1"/>
    </xf>
    <xf numFmtId="0" fontId="5" fillId="0" borderId="3" xfId="0" applyFont="1" applyFill="1" applyBorder="1" applyAlignment="1">
      <alignment horizontal="left" vertical="center"/>
    </xf>
    <xf numFmtId="0" fontId="4" fillId="0" borderId="3" xfId="0" applyFont="1" applyFill="1" applyBorder="1" applyAlignment="1">
      <alignment horizontal="left" vertical="center" wrapText="1"/>
    </xf>
    <xf numFmtId="0" fontId="5" fillId="2" borderId="3" xfId="0" applyFont="1" applyFill="1" applyBorder="1" applyAlignment="1">
      <alignment horizontal="left" vertical="center"/>
    </xf>
    <xf numFmtId="0" fontId="4" fillId="0" borderId="1" xfId="0" applyFont="1" applyBorder="1" applyAlignment="1">
      <alignment horizontal="center" vertical="center"/>
    </xf>
    <xf numFmtId="0" fontId="4" fillId="0" borderId="14" xfId="0" applyFont="1" applyBorder="1" applyAlignment="1">
      <alignment horizontal="center" vertical="center"/>
    </xf>
    <xf numFmtId="0" fontId="3" fillId="2" borderId="3" xfId="0" applyFont="1" applyFill="1" applyBorder="1" applyAlignment="1">
      <alignment horizontal="left" vertical="center" wrapText="1"/>
    </xf>
    <xf numFmtId="0" fontId="5" fillId="2" borderId="3" xfId="0" applyFont="1" applyFill="1" applyBorder="1" applyAlignment="1">
      <alignment horizontal="right" vertical="center"/>
    </xf>
    <xf numFmtId="0" fontId="3" fillId="0" borderId="1" xfId="0" applyFont="1" applyBorder="1" applyAlignment="1">
      <alignment horizontal="left" vertical="center" wrapText="1"/>
    </xf>
    <xf numFmtId="0" fontId="4" fillId="0" borderId="1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horizontal="center" vertical="center" wrapText="1"/>
    </xf>
    <xf numFmtId="0" fontId="5" fillId="0" borderId="3" xfId="0" applyFont="1" applyBorder="1" applyAlignment="1">
      <alignment horizontal="left" vertical="center"/>
    </xf>
    <xf numFmtId="0" fontId="5" fillId="0" borderId="3" xfId="0" applyFont="1" applyBorder="1" applyAlignment="1">
      <alignment horizontal="left" vertical="center" wrapText="1"/>
    </xf>
    <xf numFmtId="4" fontId="5" fillId="0" borderId="3" xfId="0" applyNumberFormat="1" applyFont="1" applyBorder="1" applyAlignment="1">
      <alignment horizontal="center" vertical="center"/>
    </xf>
    <xf numFmtId="0" fontId="10"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2" borderId="3" xfId="0" applyFont="1" applyFill="1" applyBorder="1" applyAlignment="1">
      <alignment horizontal="left" vertical="center" wrapText="1"/>
    </xf>
    <xf numFmtId="165" fontId="4" fillId="2" borderId="3" xfId="2" applyNumberFormat="1"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3" xfId="0" applyFont="1" applyBorder="1" applyAlignment="1">
      <alignment horizontal="left" vertical="center"/>
    </xf>
    <xf numFmtId="0" fontId="3" fillId="0" borderId="3" xfId="0" applyFont="1" applyBorder="1" applyAlignment="1">
      <alignment horizontal="left" vertical="center" wrapText="1"/>
    </xf>
    <xf numFmtId="0" fontId="3" fillId="0" borderId="0" xfId="0" applyFont="1" applyAlignment="1">
      <alignment horizontal="center"/>
    </xf>
    <xf numFmtId="0" fontId="10" fillId="0" borderId="0" xfId="5" applyFont="1" applyAlignment="1" applyProtection="1">
      <alignment wrapText="1"/>
    </xf>
    <xf numFmtId="0" fontId="5" fillId="0" borderId="3" xfId="0" applyFont="1" applyBorder="1" applyAlignment="1">
      <alignment horizontal="left" vertical="center" wrapText="1"/>
    </xf>
    <xf numFmtId="49" fontId="4" fillId="0" borderId="1" xfId="0" applyNumberFormat="1" applyFont="1" applyBorder="1" applyAlignment="1">
      <alignment horizontal="center" vertical="center"/>
    </xf>
    <xf numFmtId="164" fontId="4" fillId="2" borderId="1" xfId="2" applyFont="1" applyFill="1" applyBorder="1" applyAlignment="1">
      <alignment horizontal="center" vertical="center"/>
    </xf>
    <xf numFmtId="49" fontId="4" fillId="0" borderId="1"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xf>
    <xf numFmtId="49" fontId="4" fillId="2" borderId="1" xfId="0" applyNumberFormat="1" applyFont="1" applyFill="1" applyBorder="1" applyAlignment="1">
      <alignment horizontal="center" vertical="center" wrapText="1"/>
    </xf>
    <xf numFmtId="2" fontId="4" fillId="2" borderId="1" xfId="1" applyNumberFormat="1" applyFont="1" applyFill="1" applyBorder="1" applyAlignment="1">
      <alignment horizontal="right" vertical="center"/>
    </xf>
    <xf numFmtId="164" fontId="4" fillId="6" borderId="1" xfId="2" applyFont="1" applyFill="1" applyBorder="1" applyAlignment="1">
      <alignment horizontal="center" vertical="center"/>
    </xf>
    <xf numFmtId="0" fontId="4" fillId="0" borderId="1" xfId="0" applyFont="1" applyBorder="1" applyAlignment="1">
      <alignment horizontal="right" vertical="center"/>
    </xf>
    <xf numFmtId="2" fontId="4" fillId="0" borderId="1" xfId="0" applyNumberFormat="1" applyFont="1" applyBorder="1" applyAlignment="1">
      <alignment horizontal="right" vertical="center"/>
    </xf>
    <xf numFmtId="49" fontId="4" fillId="0" borderId="1" xfId="0" applyNumberFormat="1" applyFont="1" applyFill="1" applyBorder="1" applyAlignment="1">
      <alignment horizontal="center" vertical="center" wrapText="1"/>
    </xf>
    <xf numFmtId="2" fontId="0" fillId="2" borderId="1" xfId="0" applyNumberFormat="1" applyFill="1" applyBorder="1" applyAlignment="1">
      <alignment horizontal="right" vertical="center"/>
    </xf>
    <xf numFmtId="0" fontId="0" fillId="0" borderId="1" xfId="0" applyBorder="1" applyAlignment="1">
      <alignment horizontal="right" vertical="center"/>
    </xf>
    <xf numFmtId="2" fontId="0" fillId="0" borderId="1" xfId="0" applyNumberFormat="1" applyBorder="1" applyAlignment="1">
      <alignment vertical="center"/>
    </xf>
    <xf numFmtId="0" fontId="0" fillId="0" borderId="0" xfId="0" applyAlignment="1">
      <alignment vertical="center"/>
    </xf>
    <xf numFmtId="165" fontId="0" fillId="0" borderId="0" xfId="0" applyNumberFormat="1" applyAlignment="1">
      <alignment vertical="center"/>
    </xf>
    <xf numFmtId="0" fontId="5" fillId="0" borderId="11" xfId="0" applyFont="1" applyBorder="1" applyAlignment="1">
      <alignment horizontal="left" vertical="center"/>
    </xf>
    <xf numFmtId="0" fontId="5" fillId="0" borderId="1" xfId="0" applyFont="1" applyBorder="1" applyAlignment="1">
      <alignment horizontal="center" vertical="center"/>
    </xf>
    <xf numFmtId="0" fontId="6" fillId="0" borderId="11" xfId="0" applyFont="1" applyBorder="1" applyAlignment="1">
      <alignment horizontal="center" vertical="center"/>
    </xf>
    <xf numFmtId="0" fontId="6" fillId="0" borderId="14" xfId="0" applyFont="1" applyBorder="1" applyAlignment="1">
      <alignment horizontal="center" vertical="center"/>
    </xf>
    <xf numFmtId="0" fontId="34" fillId="0" borderId="19" xfId="0" applyFont="1" applyBorder="1" applyAlignment="1">
      <alignment horizontal="center" vertical="center"/>
    </xf>
    <xf numFmtId="0" fontId="34" fillId="0" borderId="1" xfId="0" applyFont="1" applyBorder="1" applyAlignment="1">
      <alignment horizontal="center" vertical="center"/>
    </xf>
    <xf numFmtId="0" fontId="35" fillId="0" borderId="1" xfId="0" applyFont="1" applyBorder="1" applyAlignment="1">
      <alignment horizontal="justify" vertical="center" wrapText="1"/>
    </xf>
    <xf numFmtId="2" fontId="34" fillId="0" borderId="1" xfId="0" applyNumberFormat="1" applyFont="1" applyBorder="1" applyAlignment="1">
      <alignment horizontal="center" vertical="center"/>
    </xf>
    <xf numFmtId="0" fontId="36" fillId="0" borderId="19" xfId="0" applyFont="1" applyBorder="1" applyAlignment="1">
      <alignment horizontal="center" vertical="center"/>
    </xf>
    <xf numFmtId="0" fontId="36" fillId="0" borderId="1" xfId="0" applyFont="1" applyBorder="1" applyAlignment="1">
      <alignment horizontal="center" vertical="center"/>
    </xf>
    <xf numFmtId="0" fontId="36" fillId="0" borderId="1" xfId="0" applyFont="1" applyBorder="1" applyAlignment="1">
      <alignment horizontal="justify" vertical="center" wrapText="1"/>
    </xf>
    <xf numFmtId="2" fontId="36" fillId="0" borderId="1" xfId="0" applyNumberFormat="1" applyFont="1" applyBorder="1" applyAlignment="1">
      <alignment horizontal="center" vertical="center"/>
    </xf>
    <xf numFmtId="44" fontId="36" fillId="0" borderId="1" xfId="16" applyFont="1" applyBorder="1" applyAlignment="1">
      <alignment horizontal="center" vertical="center"/>
    </xf>
    <xf numFmtId="0" fontId="34" fillId="0" borderId="1" xfId="0" applyFont="1" applyBorder="1" applyAlignment="1">
      <alignment horizontal="right" vertical="center" wrapText="1"/>
    </xf>
    <xf numFmtId="0" fontId="34" fillId="0" borderId="1" xfId="0" applyFont="1" applyBorder="1" applyAlignment="1">
      <alignment horizontal="justify" vertical="center" wrapText="1"/>
    </xf>
    <xf numFmtId="0" fontId="36" fillId="2" borderId="1" xfId="0" applyFont="1" applyFill="1" applyBorder="1" applyAlignment="1">
      <alignment horizontal="center" vertical="center"/>
    </xf>
    <xf numFmtId="0" fontId="36" fillId="2" borderId="1" xfId="0" applyFont="1" applyFill="1" applyBorder="1" applyAlignment="1">
      <alignment horizontal="justify" vertical="center" wrapText="1"/>
    </xf>
    <xf numFmtId="0" fontId="34" fillId="0" borderId="1" xfId="0" applyFont="1" applyBorder="1" applyAlignment="1">
      <alignment vertical="center" wrapText="1"/>
    </xf>
    <xf numFmtId="0" fontId="36" fillId="0" borderId="1" xfId="0" applyFont="1" applyBorder="1"/>
    <xf numFmtId="0" fontId="36"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169" fontId="4" fillId="2" borderId="1" xfId="2" applyNumberFormat="1" applyFont="1" applyFill="1" applyBorder="1" applyAlignment="1">
      <alignment horizontal="center" vertical="center"/>
    </xf>
    <xf numFmtId="169" fontId="4" fillId="0" borderId="1" xfId="0" applyNumberFormat="1" applyFont="1" applyFill="1" applyBorder="1" applyAlignment="1">
      <alignment horizontal="right" vertical="center"/>
    </xf>
    <xf numFmtId="169" fontId="4" fillId="0" borderId="1" xfId="2" applyNumberFormat="1" applyFont="1" applyFill="1" applyBorder="1" applyAlignment="1">
      <alignment horizontal="center" vertical="center"/>
    </xf>
    <xf numFmtId="169" fontId="5" fillId="0" borderId="1" xfId="0" applyNumberFormat="1" applyFont="1" applyFill="1" applyBorder="1" applyAlignment="1">
      <alignment horizontal="center" vertical="center"/>
    </xf>
    <xf numFmtId="0" fontId="34" fillId="0" borderId="0" xfId="0" applyFont="1" applyBorder="1" applyAlignment="1">
      <alignment horizontal="center" vertical="center"/>
    </xf>
    <xf numFmtId="0" fontId="35" fillId="0" borderId="0" xfId="0" applyFont="1" applyBorder="1" applyAlignment="1">
      <alignment horizontal="justify" vertical="center" wrapText="1"/>
    </xf>
    <xf numFmtId="0" fontId="36" fillId="0" borderId="0" xfId="0" applyFont="1" applyBorder="1" applyAlignment="1">
      <alignment horizontal="justify" vertical="center" wrapText="1"/>
    </xf>
    <xf numFmtId="0" fontId="34" fillId="0" borderId="0" xfId="0" applyFont="1" applyBorder="1" applyAlignment="1">
      <alignment horizontal="justify" vertical="center" wrapText="1"/>
    </xf>
    <xf numFmtId="0" fontId="36" fillId="0" borderId="0" xfId="0" applyFont="1" applyBorder="1" applyAlignment="1">
      <alignment horizontal="justify" vertical="center"/>
    </xf>
    <xf numFmtId="0" fontId="36" fillId="0" borderId="0" xfId="0" applyFont="1" applyBorder="1" applyAlignment="1">
      <alignment horizontal="justify"/>
    </xf>
    <xf numFmtId="0" fontId="36" fillId="0" borderId="0" xfId="0" applyFont="1" applyAlignment="1">
      <alignment horizontal="justify" vertical="center"/>
    </xf>
    <xf numFmtId="0" fontId="36" fillId="0" borderId="0" xfId="0" applyFont="1" applyBorder="1"/>
    <xf numFmtId="169" fontId="5" fillId="0" borderId="1" xfId="0" applyNumberFormat="1" applyFont="1" applyFill="1" applyBorder="1" applyAlignment="1">
      <alignment horizontal="right" vertical="center"/>
    </xf>
    <xf numFmtId="169" fontId="5" fillId="2" borderId="1" xfId="0" applyNumberFormat="1" applyFont="1" applyFill="1" applyBorder="1" applyAlignment="1">
      <alignment horizontal="right" vertical="center"/>
    </xf>
    <xf numFmtId="169" fontId="4" fillId="2" borderId="1" xfId="0" applyNumberFormat="1" applyFont="1" applyFill="1" applyBorder="1" applyAlignment="1">
      <alignment horizontal="right" vertical="center"/>
    </xf>
    <xf numFmtId="169" fontId="4" fillId="6" borderId="1" xfId="0" applyNumberFormat="1" applyFont="1" applyFill="1" applyBorder="1" applyAlignment="1">
      <alignment horizontal="right" vertical="center"/>
    </xf>
    <xf numFmtId="169" fontId="34" fillId="0" borderId="20" xfId="16" applyNumberFormat="1" applyFont="1" applyBorder="1" applyAlignment="1">
      <alignment horizontal="right" vertical="center"/>
    </xf>
    <xf numFmtId="169" fontId="36" fillId="0" borderId="20" xfId="16" applyNumberFormat="1" applyFont="1" applyBorder="1" applyAlignment="1">
      <alignment horizontal="right" vertical="center"/>
    </xf>
    <xf numFmtId="169" fontId="36" fillId="2" borderId="20" xfId="16" applyNumberFormat="1" applyFont="1" applyFill="1" applyBorder="1" applyAlignment="1">
      <alignment horizontal="right" vertical="center"/>
    </xf>
    <xf numFmtId="44" fontId="34" fillId="0" borderId="20" xfId="16" applyFont="1" applyBorder="1" applyAlignment="1">
      <alignment horizontal="right" vertical="center"/>
    </xf>
    <xf numFmtId="4" fontId="5" fillId="0" borderId="3" xfId="0" applyNumberFormat="1" applyFont="1" applyBorder="1" applyAlignment="1">
      <alignment horizontal="left" vertical="center" wrapText="1"/>
    </xf>
    <xf numFmtId="0" fontId="4" fillId="0" borderId="1" xfId="0" applyFont="1" applyBorder="1" applyAlignment="1">
      <alignment horizontal="left" vertical="center" wrapText="1"/>
    </xf>
    <xf numFmtId="2" fontId="0" fillId="0" borderId="3" xfId="0" applyNumberFormat="1" applyBorder="1" applyAlignment="1">
      <alignment horizontal="left" vertical="center" wrapText="1"/>
    </xf>
    <xf numFmtId="2" fontId="3" fillId="0" borderId="3" xfId="0" applyNumberFormat="1" applyFont="1" applyBorder="1" applyAlignment="1">
      <alignment horizontal="left" vertical="center" wrapText="1"/>
    </xf>
    <xf numFmtId="165" fontId="4" fillId="2" borderId="1" xfId="2" applyNumberFormat="1" applyFont="1" applyFill="1" applyBorder="1" applyAlignment="1">
      <alignment horizontal="right" vertical="center"/>
    </xf>
    <xf numFmtId="49" fontId="5" fillId="0" borderId="1" xfId="0" applyNumberFormat="1" applyFont="1" applyBorder="1" applyAlignment="1">
      <alignment horizontal="center" vertical="center"/>
    </xf>
    <xf numFmtId="0" fontId="4" fillId="0" borderId="1" xfId="0" applyFont="1" applyFill="1" applyBorder="1" applyAlignment="1">
      <alignment horizontal="right" vertical="center"/>
    </xf>
    <xf numFmtId="0" fontId="7" fillId="0" borderId="1" xfId="0" applyFont="1" applyBorder="1" applyAlignment="1">
      <alignment horizontal="right" vertical="center"/>
    </xf>
    <xf numFmtId="0" fontId="7" fillId="0" borderId="3" xfId="0" applyFont="1" applyBorder="1" applyAlignment="1">
      <alignment horizontal="lef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xf>
    <xf numFmtId="170" fontId="36" fillId="0" borderId="1" xfId="0" applyNumberFormat="1" applyFont="1" applyBorder="1" applyAlignment="1">
      <alignment horizontal="left" vertical="center" wrapText="1"/>
    </xf>
    <xf numFmtId="170" fontId="34" fillId="0" borderId="1" xfId="0" applyNumberFormat="1" applyFont="1" applyBorder="1" applyAlignment="1">
      <alignment horizontal="left" vertical="center" wrapText="1"/>
    </xf>
    <xf numFmtId="0" fontId="36" fillId="0" borderId="1" xfId="0" applyFont="1" applyBorder="1" applyAlignment="1">
      <alignment horizontal="left" vertical="center" wrapText="1"/>
    </xf>
    <xf numFmtId="0" fontId="0" fillId="0" borderId="1" xfId="0" applyBorder="1"/>
    <xf numFmtId="169" fontId="4" fillId="0" borderId="0" xfId="0" applyNumberFormat="1" applyFont="1" applyAlignment="1">
      <alignment vertical="center"/>
    </xf>
    <xf numFmtId="10" fontId="4" fillId="0" borderId="0" xfId="1" applyNumberFormat="1" applyFont="1" applyAlignment="1">
      <alignment vertical="center"/>
    </xf>
    <xf numFmtId="0" fontId="16" fillId="0" borderId="0" xfId="9" applyFont="1" applyBorder="1" applyAlignment="1">
      <alignment horizontal="center" vertical="center" wrapText="1"/>
    </xf>
    <xf numFmtId="0" fontId="4" fillId="0" borderId="0" xfId="9" applyFont="1"/>
    <xf numFmtId="0" fontId="5" fillId="0" borderId="1" xfId="9" applyFont="1" applyFill="1" applyBorder="1" applyAlignment="1">
      <alignment horizontal="left" vertical="center"/>
    </xf>
    <xf numFmtId="0" fontId="6" fillId="0" borderId="0" xfId="9" applyFont="1" applyFill="1" applyBorder="1" applyAlignment="1">
      <alignment horizontal="left" vertical="center"/>
    </xf>
    <xf numFmtId="0" fontId="7" fillId="0" borderId="0" xfId="9" applyFont="1"/>
    <xf numFmtId="0" fontId="5" fillId="0" borderId="1" xfId="9" applyFont="1" applyFill="1" applyBorder="1" applyAlignment="1">
      <alignment vertical="center"/>
    </xf>
    <xf numFmtId="0" fontId="37" fillId="0" borderId="0" xfId="9" applyFont="1" applyFill="1" applyBorder="1" applyAlignment="1">
      <alignment horizontal="center" vertical="center"/>
    </xf>
    <xf numFmtId="0" fontId="5" fillId="0" borderId="0" xfId="9" applyFont="1" applyBorder="1" applyAlignment="1">
      <alignment horizontal="center" vertical="center"/>
    </xf>
    <xf numFmtId="0" fontId="5" fillId="0" borderId="14" xfId="9" applyFont="1" applyBorder="1" applyAlignment="1">
      <alignment horizontal="center" vertical="center"/>
    </xf>
    <xf numFmtId="164" fontId="4" fillId="0" borderId="1" xfId="9" applyNumberFormat="1" applyFont="1" applyFill="1" applyBorder="1" applyAlignment="1">
      <alignment vertical="center"/>
    </xf>
    <xf numFmtId="164" fontId="4" fillId="0" borderId="1" xfId="9" applyNumberFormat="1" applyFont="1" applyFill="1" applyBorder="1" applyAlignment="1">
      <alignment horizontal="left" vertical="center"/>
    </xf>
    <xf numFmtId="0" fontId="4" fillId="0" borderId="1" xfId="9" applyFont="1" applyFill="1" applyBorder="1" applyAlignment="1">
      <alignment horizontal="left" vertical="center"/>
    </xf>
    <xf numFmtId="0" fontId="4" fillId="0" borderId="0" xfId="9" applyFont="1" applyBorder="1" applyAlignment="1">
      <alignment horizontal="center" vertical="center"/>
    </xf>
    <xf numFmtId="0" fontId="4" fillId="0" borderId="0" xfId="9" applyFont="1" applyBorder="1"/>
    <xf numFmtId="0" fontId="4" fillId="7" borderId="1" xfId="9" applyFont="1" applyFill="1" applyBorder="1" applyAlignment="1">
      <alignment horizontal="left" vertical="center"/>
    </xf>
    <xf numFmtId="9" fontId="4" fillId="0" borderId="1" xfId="1" applyFont="1" applyFill="1" applyBorder="1" applyAlignment="1">
      <alignment horizontal="center" vertical="center"/>
    </xf>
    <xf numFmtId="0" fontId="4" fillId="0" borderId="1" xfId="9" applyFont="1" applyFill="1" applyBorder="1" applyAlignment="1">
      <alignment horizontal="center" vertical="center"/>
    </xf>
    <xf numFmtId="164" fontId="4" fillId="0" borderId="0" xfId="9" applyNumberFormat="1" applyFont="1" applyFill="1" applyBorder="1" applyAlignment="1">
      <alignment horizontal="center"/>
    </xf>
    <xf numFmtId="164" fontId="4" fillId="0" borderId="0" xfId="2" applyFont="1" applyFill="1" applyBorder="1" applyAlignment="1">
      <alignment horizontal="center"/>
    </xf>
    <xf numFmtId="164" fontId="4" fillId="0" borderId="0" xfId="9" applyNumberFormat="1" applyFont="1" applyBorder="1"/>
    <xf numFmtId="0" fontId="4" fillId="0" borderId="0" xfId="9" applyFont="1" applyBorder="1" applyAlignment="1">
      <alignment horizontal="center"/>
    </xf>
    <xf numFmtId="164" fontId="4" fillId="0" borderId="0" xfId="2" applyFont="1" applyBorder="1" applyAlignment="1">
      <alignment horizontal="center"/>
    </xf>
    <xf numFmtId="9" fontId="4" fillId="8" borderId="1" xfId="1" applyFont="1" applyFill="1" applyBorder="1" applyAlignment="1">
      <alignment horizontal="center" vertical="center"/>
    </xf>
    <xf numFmtId="0" fontId="4" fillId="0" borderId="6" xfId="9" applyFont="1" applyBorder="1" applyAlignment="1">
      <alignment horizontal="center" vertical="center"/>
    </xf>
    <xf numFmtId="0" fontId="4" fillId="0" borderId="1" xfId="9" applyFont="1" applyFill="1" applyBorder="1" applyAlignment="1">
      <alignment horizontal="right" vertical="center"/>
    </xf>
    <xf numFmtId="0" fontId="4" fillId="0" borderId="1" xfId="9" applyFont="1" applyBorder="1" applyAlignment="1">
      <alignment horizontal="center"/>
    </xf>
    <xf numFmtId="164" fontId="5" fillId="0" borderId="1" xfId="9" applyNumberFormat="1" applyFont="1" applyFill="1" applyBorder="1" applyAlignment="1">
      <alignment horizontal="left" vertical="center"/>
    </xf>
    <xf numFmtId="10" fontId="5" fillId="0" borderId="1" xfId="1" applyNumberFormat="1" applyFont="1" applyFill="1" applyBorder="1" applyAlignment="1">
      <alignment horizontal="center" vertical="center"/>
    </xf>
    <xf numFmtId="10" fontId="4" fillId="0" borderId="1" xfId="1" applyNumberFormat="1" applyFont="1" applyFill="1" applyBorder="1" applyAlignment="1">
      <alignment horizontal="center" vertical="center"/>
    </xf>
    <xf numFmtId="0" fontId="4" fillId="0" borderId="0" xfId="9" applyFont="1" applyFill="1" applyBorder="1" applyAlignment="1">
      <alignment horizontal="left" vertical="center"/>
    </xf>
    <xf numFmtId="164" fontId="4" fillId="0" borderId="0" xfId="9" applyNumberFormat="1" applyFont="1" applyBorder="1" applyAlignment="1">
      <alignment horizontal="center"/>
    </xf>
    <xf numFmtId="0" fontId="4" fillId="0" borderId="0" xfId="9" applyFont="1" applyFill="1" applyBorder="1" applyAlignment="1">
      <alignment vertical="center"/>
    </xf>
    <xf numFmtId="0" fontId="4" fillId="0" borderId="0" xfId="9" applyFont="1" applyFill="1" applyBorder="1" applyAlignment="1">
      <alignment horizontal="center" vertical="center"/>
    </xf>
    <xf numFmtId="164" fontId="4" fillId="0" borderId="5" xfId="2" applyFont="1" applyFill="1" applyBorder="1" applyAlignment="1">
      <alignment horizontal="center"/>
    </xf>
    <xf numFmtId="0" fontId="4" fillId="0" borderId="5" xfId="9" applyFont="1" applyFill="1" applyBorder="1" applyAlignment="1">
      <alignment vertical="center"/>
    </xf>
    <xf numFmtId="164" fontId="4" fillId="0" borderId="0" xfId="2" applyFont="1" applyBorder="1" applyAlignment="1"/>
    <xf numFmtId="164" fontId="5" fillId="0" borderId="0" xfId="2" applyFont="1" applyBorder="1" applyAlignment="1"/>
    <xf numFmtId="0" fontId="5" fillId="0" borderId="0" xfId="9" applyFont="1" applyBorder="1" applyAlignment="1">
      <alignment horizontal="center"/>
    </xf>
    <xf numFmtId="0" fontId="5" fillId="0" borderId="0" xfId="9" applyFont="1" applyFill="1" applyBorder="1" applyAlignment="1">
      <alignment horizontal="left"/>
    </xf>
    <xf numFmtId="0" fontId="5" fillId="0" borderId="0" xfId="9" applyFont="1" applyBorder="1" applyAlignment="1">
      <alignment horizontal="right" wrapText="1"/>
    </xf>
    <xf numFmtId="0" fontId="4" fillId="0" borderId="0" xfId="9" applyFont="1" applyBorder="1" applyAlignment="1">
      <alignment horizontal="left" wrapText="1"/>
    </xf>
    <xf numFmtId="164" fontId="4" fillId="0" borderId="0" xfId="2" applyFont="1" applyBorder="1"/>
    <xf numFmtId="0" fontId="3" fillId="0" borderId="0" xfId="9"/>
    <xf numFmtId="0" fontId="19" fillId="0" borderId="0" xfId="17" applyNumberFormat="1" applyFont="1" applyBorder="1" applyAlignment="1">
      <alignment horizontal="center" wrapText="1"/>
    </xf>
    <xf numFmtId="0" fontId="21" fillId="0" borderId="0" xfId="17" applyNumberFormat="1" applyFont="1" applyBorder="1" applyAlignment="1">
      <alignment horizontal="right" vertical="center" wrapText="1"/>
    </xf>
    <xf numFmtId="0" fontId="19" fillId="4" borderId="0" xfId="17" applyNumberFormat="1" applyFont="1" applyFill="1" applyBorder="1" applyAlignment="1" applyProtection="1">
      <alignment horizontal="left" vertical="center" wrapText="1"/>
      <protection locked="0"/>
    </xf>
    <xf numFmtId="10" fontId="19" fillId="4" borderId="0" xfId="17" applyNumberFormat="1" applyFont="1" applyFill="1" applyBorder="1" applyAlignment="1" applyProtection="1">
      <alignment horizontal="left" vertical="center" wrapText="1"/>
      <protection locked="0"/>
    </xf>
    <xf numFmtId="0" fontId="20" fillId="0" borderId="0" xfId="17" applyNumberFormat="1" applyFont="1" applyFill="1" applyBorder="1" applyAlignment="1">
      <alignment horizontal="right" vertical="center" wrapText="1"/>
    </xf>
    <xf numFmtId="10" fontId="19" fillId="0" borderId="0" xfId="17" applyNumberFormat="1" applyFont="1" applyFill="1" applyBorder="1" applyAlignment="1">
      <alignment horizontal="left" vertical="center" wrapText="1"/>
    </xf>
    <xf numFmtId="0" fontId="19" fillId="0" borderId="0" xfId="17" applyNumberFormat="1" applyFont="1" applyAlignment="1">
      <alignment horizontal="center" wrapText="1"/>
    </xf>
    <xf numFmtId="0" fontId="19" fillId="0" borderId="0" xfId="17" applyNumberFormat="1" applyFont="1" applyAlignment="1">
      <alignment wrapText="1"/>
    </xf>
    <xf numFmtId="0" fontId="5" fillId="4" borderId="12" xfId="17" applyFont="1" applyFill="1" applyBorder="1" applyAlignment="1" applyProtection="1">
      <alignment horizontal="center" vertical="center" wrapText="1"/>
      <protection locked="0"/>
    </xf>
    <xf numFmtId="0" fontId="4" fillId="4" borderId="0" xfId="17" applyFont="1" applyFill="1" applyBorder="1" applyAlignment="1" applyProtection="1">
      <alignment horizontal="center" vertical="center" wrapText="1"/>
      <protection locked="0"/>
    </xf>
    <xf numFmtId="1" fontId="32" fillId="2" borderId="6" xfId="0" applyNumberFormat="1" applyFont="1" applyFill="1" applyBorder="1" applyAlignment="1">
      <alignment horizontal="center" vertical="center" wrapText="1"/>
    </xf>
    <xf numFmtId="0" fontId="6" fillId="0" borderId="1" xfId="9" applyFont="1" applyBorder="1" applyAlignment="1">
      <alignment horizontal="center" vertical="center" wrapText="1"/>
    </xf>
    <xf numFmtId="0" fontId="5" fillId="0" borderId="6" xfId="9" applyFont="1" applyBorder="1" applyAlignment="1">
      <alignment horizontal="center" vertical="center"/>
    </xf>
    <xf numFmtId="0" fontId="5" fillId="0" borderId="7" xfId="9" applyFont="1" applyBorder="1" applyAlignment="1">
      <alignment horizontal="left" vertical="center"/>
    </xf>
    <xf numFmtId="0" fontId="5" fillId="0" borderId="5" xfId="9" applyFont="1" applyBorder="1" applyAlignment="1">
      <alignment horizontal="left" vertical="center"/>
    </xf>
    <xf numFmtId="0" fontId="5" fillId="0" borderId="8" xfId="9" applyFont="1" applyBorder="1" applyAlignment="1">
      <alignment horizontal="left" vertical="center"/>
    </xf>
    <xf numFmtId="0" fontId="34" fillId="0" borderId="1" xfId="0" applyFont="1" applyBorder="1" applyAlignment="1">
      <alignment horizontal="center" vertical="center" wrapText="1"/>
    </xf>
    <xf numFmtId="0" fontId="36" fillId="2" borderId="1" xfId="0" applyFont="1" applyFill="1" applyBorder="1" applyAlignment="1">
      <alignment horizontal="center" vertical="center" wrapText="1"/>
    </xf>
    <xf numFmtId="0" fontId="0" fillId="0" borderId="5" xfId="0" applyBorder="1"/>
    <xf numFmtId="43" fontId="4" fillId="0" borderId="0" xfId="9" applyNumberFormat="1" applyFont="1" applyBorder="1" applyAlignment="1">
      <alignment horizontal="center"/>
    </xf>
    <xf numFmtId="43" fontId="5" fillId="0" borderId="0" xfId="9" applyNumberFormat="1" applyFont="1" applyBorder="1" applyAlignment="1">
      <alignment horizontal="center" vertical="center"/>
    </xf>
    <xf numFmtId="0" fontId="10" fillId="0" borderId="0" xfId="0" applyFont="1" applyAlignment="1">
      <alignment horizont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5" fillId="0" borderId="7" xfId="0" applyFont="1" applyFill="1" applyBorder="1" applyAlignment="1">
      <alignment horizontal="left" vertical="center"/>
    </xf>
    <xf numFmtId="0" fontId="5" fillId="0" borderId="5" xfId="0" applyFont="1" applyFill="1" applyBorder="1" applyAlignment="1">
      <alignment horizontal="left" vertical="center"/>
    </xf>
    <xf numFmtId="0" fontId="5" fillId="0" borderId="1" xfId="0" applyFont="1" applyFill="1" applyBorder="1" applyAlignment="1">
      <alignment horizontal="center" vertical="center"/>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xf>
    <xf numFmtId="0" fontId="5" fillId="0" borderId="14"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0" fillId="0" borderId="0" xfId="0" applyAlignment="1">
      <alignment horizontal="center"/>
    </xf>
    <xf numFmtId="0" fontId="3" fillId="0" borderId="0" xfId="0" applyFont="1" applyAlignment="1">
      <alignment horizontal="left" vertical="center"/>
    </xf>
    <xf numFmtId="0" fontId="12" fillId="0" borderId="9" xfId="0" applyFont="1" applyBorder="1" applyAlignment="1">
      <alignment horizontal="center"/>
    </xf>
    <xf numFmtId="0" fontId="12" fillId="0" borderId="0" xfId="0" applyFont="1" applyBorder="1" applyAlignment="1">
      <alignment horizontal="center"/>
    </xf>
    <xf numFmtId="0" fontId="12" fillId="0" borderId="10" xfId="0" applyFont="1" applyBorder="1" applyAlignment="1">
      <alignment horizontal="center"/>
    </xf>
    <xf numFmtId="0" fontId="16" fillId="0" borderId="11" xfId="0" applyFont="1"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0" fontId="10" fillId="0" borderId="12" xfId="0" applyFont="1" applyBorder="1" applyAlignment="1">
      <alignment horizontal="center"/>
    </xf>
    <xf numFmtId="0" fontId="4" fillId="0" borderId="0" xfId="0" applyFont="1" applyBorder="1" applyAlignment="1">
      <alignment horizontal="center"/>
    </xf>
    <xf numFmtId="0" fontId="10" fillId="0" borderId="0" xfId="0" applyFont="1" applyBorder="1" applyAlignment="1">
      <alignment horizontal="center"/>
    </xf>
    <xf numFmtId="0" fontId="0" fillId="0" borderId="0" xfId="0" applyAlignment="1">
      <alignment horizontal="left"/>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8" fillId="0" borderId="1" xfId="0" applyFont="1" applyFill="1" applyBorder="1" applyAlignment="1">
      <alignment horizontal="center" vertical="center"/>
    </xf>
    <xf numFmtId="0" fontId="8" fillId="0" borderId="0" xfId="0" applyFont="1" applyFill="1" applyBorder="1" applyAlignment="1">
      <alignment horizontal="center" vertical="center"/>
    </xf>
    <xf numFmtId="0" fontId="7" fillId="0" borderId="0" xfId="17" applyFont="1" applyFill="1" applyBorder="1" applyAlignment="1">
      <alignment horizontal="center" vertical="center" wrapText="1"/>
    </xf>
    <xf numFmtId="0" fontId="10" fillId="0" borderId="0" xfId="5" applyFont="1" applyAlignment="1" applyProtection="1">
      <alignment wrapText="1"/>
    </xf>
    <xf numFmtId="10" fontId="26" fillId="5" borderId="11" xfId="6" applyNumberFormat="1" applyFont="1" applyFill="1" applyBorder="1" applyAlignment="1" applyProtection="1">
      <alignment horizontal="center" vertical="center" wrapText="1"/>
    </xf>
    <xf numFmtId="10" fontId="26" fillId="5" borderId="13" xfId="6" applyNumberFormat="1" applyFont="1" applyFill="1" applyBorder="1" applyAlignment="1" applyProtection="1">
      <alignment horizontal="center" vertical="center" wrapText="1"/>
    </xf>
    <xf numFmtId="10" fontId="26" fillId="5" borderId="7" xfId="6" applyNumberFormat="1" applyFont="1" applyFill="1" applyBorder="1" applyAlignment="1" applyProtection="1">
      <alignment horizontal="center" vertical="center" wrapText="1"/>
    </xf>
    <xf numFmtId="10" fontId="26" fillId="5" borderId="8" xfId="6" applyNumberFormat="1" applyFont="1" applyFill="1" applyBorder="1" applyAlignment="1" applyProtection="1">
      <alignment horizontal="center" vertical="center" wrapText="1"/>
    </xf>
    <xf numFmtId="0" fontId="7" fillId="0" borderId="0" xfId="5" applyFont="1" applyAlignment="1" applyProtection="1">
      <alignment horizontal="center" wrapText="1"/>
    </xf>
    <xf numFmtId="0" fontId="18" fillId="0" borderId="0" xfId="17" applyNumberFormat="1" applyFont="1" applyBorder="1" applyAlignment="1">
      <alignment horizontal="center" vertical="center" wrapText="1"/>
    </xf>
    <xf numFmtId="0" fontId="19" fillId="0" borderId="0" xfId="17" applyNumberFormat="1" applyFont="1" applyBorder="1" applyAlignment="1">
      <alignment horizontal="center" wrapText="1"/>
    </xf>
    <xf numFmtId="10" fontId="19" fillId="4" borderId="0" xfId="17" applyNumberFormat="1" applyFont="1" applyFill="1" applyBorder="1" applyAlignment="1" applyProtection="1">
      <alignment vertical="center" wrapText="1"/>
      <protection locked="0"/>
    </xf>
    <xf numFmtId="10" fontId="38" fillId="4" borderId="0" xfId="17" applyNumberFormat="1" applyFont="1" applyFill="1" applyBorder="1" applyAlignment="1" applyProtection="1">
      <alignment vertical="center" wrapText="1"/>
      <protection locked="0"/>
    </xf>
    <xf numFmtId="0" fontId="5" fillId="0" borderId="14" xfId="9" applyFont="1" applyBorder="1" applyAlignment="1">
      <alignment horizontal="center" vertical="center"/>
    </xf>
    <xf numFmtId="0" fontId="5" fillId="0" borderId="21" xfId="9" applyFont="1" applyBorder="1" applyAlignment="1">
      <alignment horizontal="center" vertical="center"/>
    </xf>
    <xf numFmtId="0" fontId="5" fillId="0" borderId="6" xfId="9" applyFont="1" applyBorder="1" applyAlignment="1">
      <alignment horizontal="center" vertical="center"/>
    </xf>
    <xf numFmtId="0" fontId="5" fillId="0" borderId="11" xfId="9" applyFont="1" applyBorder="1" applyAlignment="1">
      <alignment horizontal="left" vertical="center"/>
    </xf>
    <xf numFmtId="0" fontId="5" fillId="0" borderId="12" xfId="9" applyFont="1" applyBorder="1" applyAlignment="1">
      <alignment horizontal="left" vertical="center"/>
    </xf>
    <xf numFmtId="0" fontId="5" fillId="0" borderId="13" xfId="9" applyFont="1" applyBorder="1" applyAlignment="1">
      <alignment horizontal="left" vertical="center"/>
    </xf>
    <xf numFmtId="0" fontId="5" fillId="0" borderId="9" xfId="9" applyFont="1" applyBorder="1" applyAlignment="1">
      <alignment horizontal="left" vertical="center"/>
    </xf>
    <xf numFmtId="0" fontId="5" fillId="0" borderId="0" xfId="9" applyFont="1" applyBorder="1" applyAlignment="1">
      <alignment horizontal="left" vertical="center"/>
    </xf>
    <xf numFmtId="0" fontId="5" fillId="0" borderId="10" xfId="9" applyFont="1" applyBorder="1" applyAlignment="1">
      <alignment horizontal="left" vertical="center"/>
    </xf>
    <xf numFmtId="0" fontId="5" fillId="0" borderId="7" xfId="9" applyFont="1" applyBorder="1" applyAlignment="1">
      <alignment horizontal="left" vertical="center"/>
    </xf>
    <xf numFmtId="0" fontId="5" fillId="0" borderId="5" xfId="9" applyFont="1" applyBorder="1" applyAlignment="1">
      <alignment horizontal="left" vertical="center"/>
    </xf>
    <xf numFmtId="0" fontId="5" fillId="0" borderId="8" xfId="9" applyFont="1" applyBorder="1" applyAlignment="1">
      <alignment horizontal="left" vertical="center"/>
    </xf>
    <xf numFmtId="0" fontId="5" fillId="0" borderId="3" xfId="9" applyFont="1" applyBorder="1" applyAlignment="1">
      <alignment horizontal="left" vertical="center"/>
    </xf>
    <xf numFmtId="0" fontId="5" fillId="0" borderId="2" xfId="9" applyFont="1" applyBorder="1" applyAlignment="1">
      <alignment horizontal="left" vertical="center"/>
    </xf>
    <xf numFmtId="0" fontId="5" fillId="0" borderId="4" xfId="9" applyFont="1" applyBorder="1" applyAlignment="1">
      <alignment horizontal="left" vertical="center"/>
    </xf>
    <xf numFmtId="0" fontId="5" fillId="0" borderId="0" xfId="9" applyFont="1" applyBorder="1" applyAlignment="1">
      <alignment horizontal="left"/>
    </xf>
    <xf numFmtId="0" fontId="4" fillId="0" borderId="0" xfId="9" applyFont="1" applyBorder="1" applyAlignment="1">
      <alignment horizontal="left"/>
    </xf>
    <xf numFmtId="0" fontId="4" fillId="0" borderId="0" xfId="9" applyFont="1" applyBorder="1" applyAlignment="1">
      <alignment horizontal="left" wrapText="1"/>
    </xf>
    <xf numFmtId="0" fontId="4" fillId="0" borderId="0" xfId="9" applyFont="1" applyBorder="1" applyAlignment="1">
      <alignment horizontal="left" vertical="center"/>
    </xf>
    <xf numFmtId="0" fontId="4" fillId="0" borderId="0" xfId="9" applyFont="1" applyBorder="1" applyAlignment="1">
      <alignment horizontal="left" vertical="center" wrapText="1"/>
    </xf>
    <xf numFmtId="0" fontId="5" fillId="0" borderId="0" xfId="9" applyFont="1" applyBorder="1" applyAlignment="1">
      <alignment horizontal="right" wrapText="1"/>
    </xf>
    <xf numFmtId="0" fontId="4" fillId="0" borderId="0" xfId="9" applyFont="1" applyBorder="1" applyAlignment="1">
      <alignment horizontal="justify" wrapText="1"/>
    </xf>
    <xf numFmtId="0" fontId="3" fillId="0" borderId="0" xfId="9" applyBorder="1" applyAlignment="1">
      <alignment horizontal="justify" wrapText="1"/>
    </xf>
    <xf numFmtId="0" fontId="4" fillId="0" borderId="0" xfId="9" applyFont="1" applyBorder="1" applyAlignment="1">
      <alignment horizontal="justify" vertical="center" wrapText="1"/>
    </xf>
    <xf numFmtId="0" fontId="5" fillId="0" borderId="0" xfId="9" applyFont="1" applyBorder="1" applyAlignment="1">
      <alignment horizontal="left" wrapText="1"/>
    </xf>
    <xf numFmtId="0" fontId="5" fillId="9" borderId="0" xfId="9" applyFont="1" applyFill="1" applyBorder="1" applyAlignment="1">
      <alignment horizontal="left"/>
    </xf>
    <xf numFmtId="0" fontId="5" fillId="0" borderId="0" xfId="9" applyFont="1" applyFill="1" applyBorder="1" applyAlignment="1">
      <alignment horizontal="right"/>
    </xf>
    <xf numFmtId="0" fontId="5" fillId="0" borderId="0" xfId="9" applyFont="1" applyFill="1" applyBorder="1" applyAlignment="1">
      <alignment horizontal="left"/>
    </xf>
    <xf numFmtId="0" fontId="3" fillId="0" borderId="0" xfId="9" applyFill="1" applyBorder="1" applyAlignment="1">
      <alignment horizontal="left" wrapText="1"/>
    </xf>
    <xf numFmtId="0" fontId="3" fillId="0" borderId="0" xfId="9" applyFont="1" applyBorder="1" applyAlignment="1">
      <alignment horizontal="left" wrapText="1"/>
    </xf>
    <xf numFmtId="0" fontId="3" fillId="0" borderId="0" xfId="9" applyFont="1" applyBorder="1" applyAlignment="1">
      <alignment horizontal="justify" wrapText="1"/>
    </xf>
    <xf numFmtId="0" fontId="3" fillId="0" borderId="0" xfId="9" applyFill="1" applyBorder="1" applyAlignment="1">
      <alignment horizontal="justify" wrapText="1"/>
    </xf>
    <xf numFmtId="0" fontId="4" fillId="0" borderId="0" xfId="9" applyFont="1" applyFill="1" applyBorder="1" applyAlignment="1">
      <alignment horizontal="left" vertical="center"/>
    </xf>
    <xf numFmtId="0" fontId="4" fillId="0" borderId="0" xfId="9" applyFont="1" applyFill="1" applyBorder="1" applyAlignment="1">
      <alignment horizontal="right"/>
    </xf>
    <xf numFmtId="0" fontId="4" fillId="0" borderId="5" xfId="9" applyFont="1" applyFill="1" applyBorder="1" applyAlignment="1">
      <alignment horizontal="center" vertical="center"/>
    </xf>
    <xf numFmtId="0" fontId="4" fillId="0" borderId="0" xfId="9" applyFont="1" applyFill="1" applyBorder="1" applyAlignment="1">
      <alignment horizontal="center" vertical="center"/>
    </xf>
    <xf numFmtId="0" fontId="4" fillId="0" borderId="12" xfId="9" applyFont="1" applyFill="1" applyBorder="1" applyAlignment="1">
      <alignment horizontal="center" vertical="center"/>
    </xf>
    <xf numFmtId="0" fontId="4" fillId="0" borderId="3" xfId="9" applyFont="1" applyBorder="1" applyAlignment="1">
      <alignment horizontal="center" vertical="center"/>
    </xf>
    <xf numFmtId="0" fontId="4" fillId="0" borderId="2" xfId="9" applyFont="1" applyBorder="1" applyAlignment="1">
      <alignment horizontal="center" vertical="center"/>
    </xf>
    <xf numFmtId="0" fontId="4" fillId="0" borderId="4" xfId="9" applyFont="1" applyBorder="1" applyAlignment="1">
      <alignment horizontal="center" vertical="center"/>
    </xf>
    <xf numFmtId="0" fontId="4" fillId="0" borderId="1" xfId="9" applyFont="1" applyBorder="1" applyAlignment="1">
      <alignment horizontal="center" vertical="center"/>
    </xf>
    <xf numFmtId="0" fontId="11" fillId="0" borderId="0" xfId="9" applyFont="1" applyBorder="1" applyAlignment="1">
      <alignment horizontal="center" vertical="center" wrapText="1"/>
    </xf>
    <xf numFmtId="0" fontId="5" fillId="0" borderId="1" xfId="9" applyFont="1" applyFill="1" applyBorder="1" applyAlignment="1">
      <alignment horizontal="left" vertical="center"/>
    </xf>
    <xf numFmtId="0" fontId="9" fillId="0" borderId="5" xfId="9" applyFont="1" applyFill="1" applyBorder="1" applyAlignment="1">
      <alignment horizontal="center" vertical="center"/>
    </xf>
    <xf numFmtId="0" fontId="5" fillId="0" borderId="1" xfId="9" applyFont="1" applyBorder="1" applyAlignment="1">
      <alignment horizontal="center" vertical="center"/>
    </xf>
    <xf numFmtId="0" fontId="6" fillId="0" borderId="1" xfId="9" applyFont="1" applyBorder="1" applyAlignment="1">
      <alignment horizontal="center" vertical="center" wrapText="1"/>
    </xf>
    <xf numFmtId="0" fontId="5" fillId="0" borderId="3" xfId="9" applyFont="1" applyBorder="1" applyAlignment="1">
      <alignment horizontal="center" vertical="center"/>
    </xf>
    <xf numFmtId="0" fontId="5" fillId="0" borderId="2" xfId="9" applyFont="1" applyBorder="1" applyAlignment="1">
      <alignment horizontal="center" vertical="center"/>
    </xf>
    <xf numFmtId="0" fontId="11" fillId="0" borderId="12" xfId="0" applyFont="1" applyFill="1" applyBorder="1" applyAlignment="1">
      <alignment horizontal="center" wrapText="1"/>
    </xf>
    <xf numFmtId="0" fontId="9" fillId="0" borderId="5" xfId="0" applyFont="1" applyFill="1" applyBorder="1" applyAlignment="1">
      <alignment horizontal="center" vertical="center"/>
    </xf>
  </cellXfs>
  <cellStyles count="18">
    <cellStyle name="Excel Built-in Normal" xfId="8" xr:uid="{00000000-0005-0000-0000-000000000000}"/>
    <cellStyle name="Moeda" xfId="16" builtinId="4"/>
    <cellStyle name="Normal" xfId="0" builtinId="0"/>
    <cellStyle name="Normal 2" xfId="9" xr:uid="{00000000-0005-0000-0000-000003000000}"/>
    <cellStyle name="Normal 2 2" xfId="5" xr:uid="{00000000-0005-0000-0000-000004000000}"/>
    <cellStyle name="Normal 3" xfId="10" xr:uid="{00000000-0005-0000-0000-000005000000}"/>
    <cellStyle name="Normal 3 2" xfId="11" xr:uid="{00000000-0005-0000-0000-000006000000}"/>
    <cellStyle name="Normal 4" xfId="4" xr:uid="{00000000-0005-0000-0000-000007000000}"/>
    <cellStyle name="Normal 4 2" xfId="17" xr:uid="{00000000-0005-0000-0000-000008000000}"/>
    <cellStyle name="Porcentagem" xfId="1" builtinId="5"/>
    <cellStyle name="Porcentagem 2" xfId="3" xr:uid="{00000000-0005-0000-0000-00000A000000}"/>
    <cellStyle name="Porcentagem 2 2" xfId="7" xr:uid="{00000000-0005-0000-0000-00000B000000}"/>
    <cellStyle name="Porcentagem 3" xfId="6" xr:uid="{00000000-0005-0000-0000-00000C000000}"/>
    <cellStyle name="Porcentagem 4" xfId="12" xr:uid="{00000000-0005-0000-0000-00000D000000}"/>
    <cellStyle name="TableStyleLight1" xfId="13" xr:uid="{00000000-0005-0000-0000-00000E000000}"/>
    <cellStyle name="Vírgula" xfId="2" builtinId="3"/>
    <cellStyle name="Vírgula 2" xfId="14" xr:uid="{00000000-0005-0000-0000-000010000000}"/>
    <cellStyle name="Vírgula 2 2" xfId="15" xr:uid="{00000000-0005-0000-0000-00001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323850</xdr:colOff>
      <xdr:row>0</xdr:row>
      <xdr:rowOff>19050</xdr:rowOff>
    </xdr:from>
    <xdr:to>
      <xdr:col>1</xdr:col>
      <xdr:colOff>257175</xdr:colOff>
      <xdr:row>1</xdr:row>
      <xdr:rowOff>264795</xdr:rowOff>
    </xdr:to>
    <xdr:pic>
      <xdr:nvPicPr>
        <xdr:cNvPr id="4" name="Imagem 3">
          <a:extLst>
            <a:ext uri="{FF2B5EF4-FFF2-40B4-BE49-F238E27FC236}">
              <a16:creationId xmlns:a16="http://schemas.microsoft.com/office/drawing/2014/main" id="{27FAB8D7-465B-4851-BEE9-F9BCC37605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9050"/>
          <a:ext cx="542925" cy="5791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264583</xdr:colOff>
      <xdr:row>0</xdr:row>
      <xdr:rowOff>42334</xdr:rowOff>
    </xdr:from>
    <xdr:to>
      <xdr:col>1</xdr:col>
      <xdr:colOff>807508</xdr:colOff>
      <xdr:row>1</xdr:row>
      <xdr:rowOff>303954</xdr:rowOff>
    </xdr:to>
    <xdr:pic>
      <xdr:nvPicPr>
        <xdr:cNvPr id="3" name="Imagem 2">
          <a:extLst>
            <a:ext uri="{FF2B5EF4-FFF2-40B4-BE49-F238E27FC236}">
              <a16:creationId xmlns:a16="http://schemas.microsoft.com/office/drawing/2014/main" id="{46BF5D08-7577-411B-913C-47B09E4F71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42334"/>
          <a:ext cx="542925" cy="5791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304800</xdr:colOff>
      <xdr:row>0</xdr:row>
      <xdr:rowOff>66675</xdr:rowOff>
    </xdr:from>
    <xdr:to>
      <xdr:col>1</xdr:col>
      <xdr:colOff>238125</xdr:colOff>
      <xdr:row>1</xdr:row>
      <xdr:rowOff>169545</xdr:rowOff>
    </xdr:to>
    <xdr:pic>
      <xdr:nvPicPr>
        <xdr:cNvPr id="3" name="Imagem 2">
          <a:extLst>
            <a:ext uri="{FF2B5EF4-FFF2-40B4-BE49-F238E27FC236}">
              <a16:creationId xmlns:a16="http://schemas.microsoft.com/office/drawing/2014/main" id="{6E4C1A15-3119-4F3F-B37A-61BEF1B36DE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0" y="66675"/>
          <a:ext cx="542925" cy="57912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257176</xdr:colOff>
      <xdr:row>0</xdr:row>
      <xdr:rowOff>28575</xdr:rowOff>
    </xdr:from>
    <xdr:to>
      <xdr:col>0</xdr:col>
      <xdr:colOff>614364</xdr:colOff>
      <xdr:row>1</xdr:row>
      <xdr:rowOff>209550</xdr:rowOff>
    </xdr:to>
    <xdr:pic>
      <xdr:nvPicPr>
        <xdr:cNvPr id="3" name="Imagem 2">
          <a:extLst>
            <a:ext uri="{FF2B5EF4-FFF2-40B4-BE49-F238E27FC236}">
              <a16:creationId xmlns:a16="http://schemas.microsoft.com/office/drawing/2014/main" id="{1ECCF377-0D06-4571-A4AE-DE12685E4B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7176" y="28575"/>
          <a:ext cx="357188" cy="381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190500</xdr:colOff>
      <xdr:row>0</xdr:row>
      <xdr:rowOff>228600</xdr:rowOff>
    </xdr:from>
    <xdr:to>
      <xdr:col>1</xdr:col>
      <xdr:colOff>190500</xdr:colOff>
      <xdr:row>0</xdr:row>
      <xdr:rowOff>228600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7239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3" name="Line 2">
          <a:extLst>
            <a:ext uri="{FF2B5EF4-FFF2-40B4-BE49-F238E27FC236}">
              <a16:creationId xmlns:a16="http://schemas.microsoft.com/office/drawing/2014/main" id="{00000000-0008-0000-0400-000003000000}"/>
            </a:ext>
          </a:extLst>
        </xdr:cNvPr>
        <xdr:cNvSpPr>
          <a:spLocks noChangeShapeType="1"/>
        </xdr:cNvSpPr>
      </xdr:nvSpPr>
      <xdr:spPr bwMode="auto">
        <a:xfrm>
          <a:off x="7239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178594</xdr:colOff>
      <xdr:row>0</xdr:row>
      <xdr:rowOff>71436</xdr:rowOff>
    </xdr:from>
    <xdr:to>
      <xdr:col>2</xdr:col>
      <xdr:colOff>197644</xdr:colOff>
      <xdr:row>1</xdr:row>
      <xdr:rowOff>388618</xdr:rowOff>
    </xdr:to>
    <xdr:pic>
      <xdr:nvPicPr>
        <xdr:cNvPr id="5" name="Imagem 4">
          <a:extLst>
            <a:ext uri="{FF2B5EF4-FFF2-40B4-BE49-F238E27FC236}">
              <a16:creationId xmlns:a16="http://schemas.microsoft.com/office/drawing/2014/main" id="{E4F0248C-76C6-4FBA-B70D-A7D5445436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4375" y="71436"/>
          <a:ext cx="542925" cy="5791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J&#250;lia/Desktop/J&#218;LIA/SOLIDA/VARGEM%20ALTA/CAMPO%20BOM%20DE%20BOLA/PLANILHA%20OR&#199;AMENT&#193;RIA%20-%20CAMPO%20VILA%20ESPERAN&#199;A%20128,3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ORÇAMENTO"/>
      <sheetName val="MEM. CÁLCULO"/>
      <sheetName val="CRONOGRAMA"/>
      <sheetName val="BDI - 29,63%"/>
      <sheetName val="CPU"/>
      <sheetName val="CPU "/>
      <sheetName val="CPA "/>
    </sheetNames>
    <sheetDataSet>
      <sheetData sheetId="0">
        <row r="3">
          <cell r="B3" t="str">
            <v xml:space="preserve">CONSTRUÇÃO DE CAMPO DE FUTEBOL SOCIETY COM GRAMA NATURAL, ALAMBRADO E ILUMINAÇÃO 29,00m x 44,00m   - CAMPO BOM DE BOLA </v>
          </cell>
        </row>
        <row r="83">
          <cell r="E83" t="str">
            <v>ELIESER RABELLO</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7"/>
  <sheetViews>
    <sheetView tabSelected="1" view="pageBreakPreview" topLeftCell="A199" zoomScaleNormal="100" zoomScaleSheetLayoutView="100" workbookViewId="0">
      <selection activeCell="B3" sqref="B3:E3"/>
    </sheetView>
  </sheetViews>
  <sheetFormatPr defaultRowHeight="12.75" x14ac:dyDescent="0.2"/>
  <cols>
    <col min="2" max="2" width="10.42578125" customWidth="1"/>
    <col min="3" max="3" width="59.5703125" customWidth="1"/>
    <col min="4" max="4" width="10.28515625" customWidth="1"/>
    <col min="5" max="5" width="11" customWidth="1"/>
    <col min="6" max="6" width="11.85546875" customWidth="1"/>
    <col min="7" max="7" width="15.42578125" customWidth="1"/>
    <col min="8" max="8" width="10.5703125" bestFit="1" customWidth="1"/>
    <col min="10" max="10" width="10.5703125" bestFit="1" customWidth="1"/>
  </cols>
  <sheetData>
    <row r="1" spans="1:11" ht="26.25" x14ac:dyDescent="0.4">
      <c r="A1" s="300" t="s">
        <v>68</v>
      </c>
      <c r="B1" s="301"/>
      <c r="C1" s="301"/>
      <c r="D1" s="301"/>
      <c r="E1" s="301"/>
      <c r="F1" s="301"/>
      <c r="G1" s="302"/>
    </row>
    <row r="2" spans="1:11" ht="23.25" x14ac:dyDescent="0.35">
      <c r="A2" s="297" t="s">
        <v>69</v>
      </c>
      <c r="B2" s="298"/>
      <c r="C2" s="298"/>
      <c r="D2" s="298"/>
      <c r="E2" s="298"/>
      <c r="F2" s="298"/>
      <c r="G2" s="299"/>
    </row>
    <row r="3" spans="1:11" s="2" customFormat="1" ht="16.5" customHeight="1" x14ac:dyDescent="0.2">
      <c r="A3" s="43" t="s">
        <v>2</v>
      </c>
      <c r="B3" s="284" t="s">
        <v>290</v>
      </c>
      <c r="C3" s="284"/>
      <c r="D3" s="284"/>
      <c r="E3" s="284"/>
      <c r="F3" s="285" t="s">
        <v>611</v>
      </c>
      <c r="G3" s="285"/>
    </row>
    <row r="4" spans="1:11" s="3" customFormat="1" ht="16.5" customHeight="1" x14ac:dyDescent="0.2">
      <c r="A4" s="43" t="s">
        <v>3</v>
      </c>
      <c r="B4" s="286" t="s">
        <v>140</v>
      </c>
      <c r="C4" s="287"/>
      <c r="D4" s="287"/>
      <c r="E4" s="287"/>
      <c r="F4" s="288" t="s">
        <v>281</v>
      </c>
      <c r="G4" s="288"/>
    </row>
    <row r="5" spans="1:11" s="3" customFormat="1" ht="14.25" customHeight="1" x14ac:dyDescent="0.2">
      <c r="A5" s="291" t="s">
        <v>0</v>
      </c>
      <c r="B5" s="289" t="s">
        <v>184</v>
      </c>
      <c r="C5" s="291" t="s">
        <v>1</v>
      </c>
      <c r="D5" s="293" t="s">
        <v>9</v>
      </c>
      <c r="E5" s="291" t="s">
        <v>10</v>
      </c>
      <c r="F5" s="294" t="s">
        <v>11</v>
      </c>
      <c r="G5" s="294"/>
    </row>
    <row r="6" spans="1:11" s="3" customFormat="1" ht="12" x14ac:dyDescent="0.2">
      <c r="A6" s="292"/>
      <c r="B6" s="290"/>
      <c r="C6" s="292"/>
      <c r="D6" s="289"/>
      <c r="E6" s="292"/>
      <c r="F6" s="163" t="s">
        <v>12</v>
      </c>
      <c r="G6" s="164" t="s">
        <v>13</v>
      </c>
    </row>
    <row r="7" spans="1:11" s="3" customFormat="1" ht="12" x14ac:dyDescent="0.2">
      <c r="A7" s="126"/>
      <c r="B7" s="131"/>
      <c r="C7" s="161" t="s">
        <v>291</v>
      </c>
      <c r="D7" s="130"/>
      <c r="E7" s="126"/>
      <c r="F7" s="4"/>
      <c r="G7" s="5"/>
    </row>
    <row r="8" spans="1:11" s="3" customFormat="1" ht="12" x14ac:dyDescent="0.2">
      <c r="A8" s="44">
        <v>1</v>
      </c>
      <c r="B8" s="44"/>
      <c r="C8" s="133" t="s">
        <v>16</v>
      </c>
      <c r="D8" s="132"/>
      <c r="E8" s="6"/>
      <c r="F8" s="7"/>
      <c r="G8" s="9"/>
    </row>
    <row r="9" spans="1:11" s="3" customFormat="1" ht="24" x14ac:dyDescent="0.2">
      <c r="A9" s="125" t="s">
        <v>14</v>
      </c>
      <c r="B9" s="63" t="s">
        <v>241</v>
      </c>
      <c r="C9" s="115" t="s">
        <v>183</v>
      </c>
      <c r="D9" s="35" t="s">
        <v>15</v>
      </c>
      <c r="E9" s="6">
        <v>8</v>
      </c>
      <c r="F9" s="182">
        <f>J9</f>
        <v>371.29920900000002</v>
      </c>
      <c r="G9" s="183">
        <f>F9*E9</f>
        <v>2970.3936720000002</v>
      </c>
      <c r="H9" s="217">
        <v>286.43</v>
      </c>
      <c r="I9" s="218">
        <v>0.29630000000000001</v>
      </c>
      <c r="J9" s="217">
        <f>H9+(H9*I9)</f>
        <v>371.29920900000002</v>
      </c>
    </row>
    <row r="10" spans="1:11" s="3" customFormat="1" ht="12" x14ac:dyDescent="0.2">
      <c r="A10" s="125"/>
      <c r="B10" s="146"/>
      <c r="C10" s="116" t="s">
        <v>17</v>
      </c>
      <c r="D10" s="35"/>
      <c r="E10" s="147"/>
      <c r="F10" s="182"/>
      <c r="G10" s="194">
        <f>SUM(G9:G9)</f>
        <v>2970.3936720000002</v>
      </c>
      <c r="I10" s="218">
        <v>0.29630000000000001</v>
      </c>
    </row>
    <row r="11" spans="1:11" s="3" customFormat="1" ht="12.75" customHeight="1" x14ac:dyDescent="0.2">
      <c r="A11" s="8">
        <v>2</v>
      </c>
      <c r="B11" s="148"/>
      <c r="C11" s="122" t="s">
        <v>70</v>
      </c>
      <c r="D11" s="35"/>
      <c r="E11" s="147"/>
      <c r="F11" s="182"/>
      <c r="G11" s="194"/>
      <c r="I11" s="218">
        <v>0.29630000000000001</v>
      </c>
    </row>
    <row r="12" spans="1:11" s="3" customFormat="1" ht="24" customHeight="1" x14ac:dyDescent="0.2">
      <c r="A12" s="125" t="s">
        <v>18</v>
      </c>
      <c r="B12" s="63" t="s">
        <v>240</v>
      </c>
      <c r="C12" s="123" t="s">
        <v>197</v>
      </c>
      <c r="D12" s="35" t="s">
        <v>15</v>
      </c>
      <c r="E12" s="35">
        <v>142.35</v>
      </c>
      <c r="F12" s="182">
        <f t="shared" ref="F12:F73" si="0">J12</f>
        <v>11.900034</v>
      </c>
      <c r="G12" s="183">
        <f t="shared" ref="G12:G19" si="1">F12*E12</f>
        <v>1693.9698398999999</v>
      </c>
      <c r="H12" s="217">
        <v>9.18</v>
      </c>
      <c r="I12" s="218">
        <v>0.29630000000000001</v>
      </c>
      <c r="J12" s="217">
        <f>H12+(H12*I12)</f>
        <v>11.900034</v>
      </c>
    </row>
    <row r="13" spans="1:11" s="3" customFormat="1" ht="24" customHeight="1" x14ac:dyDescent="0.2">
      <c r="A13" s="125" t="s">
        <v>52</v>
      </c>
      <c r="B13" s="63" t="s">
        <v>239</v>
      </c>
      <c r="C13" s="123" t="s">
        <v>444</v>
      </c>
      <c r="D13" s="35" t="s">
        <v>15</v>
      </c>
      <c r="E13" s="147">
        <v>27.56</v>
      </c>
      <c r="F13" s="182">
        <f t="shared" si="0"/>
        <v>51.735332999999997</v>
      </c>
      <c r="G13" s="183">
        <f t="shared" si="1"/>
        <v>1425.8257774799999</v>
      </c>
      <c r="H13" s="217">
        <v>39.909999999999997</v>
      </c>
      <c r="I13" s="218">
        <v>0.29630000000000001</v>
      </c>
      <c r="J13" s="217">
        <f t="shared" ref="J13:J74" si="2">H13+(H13*I13)</f>
        <v>51.735332999999997</v>
      </c>
    </row>
    <row r="14" spans="1:11" s="3" customFormat="1" ht="24" customHeight="1" x14ac:dyDescent="0.2">
      <c r="A14" s="125" t="s">
        <v>79</v>
      </c>
      <c r="B14" s="63" t="s">
        <v>238</v>
      </c>
      <c r="C14" s="129" t="s">
        <v>445</v>
      </c>
      <c r="D14" s="125" t="s">
        <v>15</v>
      </c>
      <c r="E14" s="35">
        <v>68.040000000000006</v>
      </c>
      <c r="F14" s="182">
        <f t="shared" si="0"/>
        <v>7.0129830000000002</v>
      </c>
      <c r="G14" s="183">
        <f t="shared" si="1"/>
        <v>477.16336332000003</v>
      </c>
      <c r="H14" s="217">
        <v>5.41</v>
      </c>
      <c r="I14" s="218">
        <v>0.29630000000000001</v>
      </c>
      <c r="J14" s="217">
        <f t="shared" si="2"/>
        <v>7.0129830000000002</v>
      </c>
    </row>
    <row r="15" spans="1:11" s="3" customFormat="1" ht="24" x14ac:dyDescent="0.2">
      <c r="A15" s="125" t="s">
        <v>83</v>
      </c>
      <c r="B15" s="63" t="s">
        <v>446</v>
      </c>
      <c r="C15" s="127" t="s">
        <v>447</v>
      </c>
      <c r="D15" s="125" t="s">
        <v>19</v>
      </c>
      <c r="E15" s="147">
        <v>3.27</v>
      </c>
      <c r="F15" s="182">
        <f t="shared" si="0"/>
        <v>62.079807000000002</v>
      </c>
      <c r="G15" s="183">
        <f t="shared" si="1"/>
        <v>203.00096889</v>
      </c>
      <c r="H15" s="217">
        <v>47.89</v>
      </c>
      <c r="I15" s="218">
        <v>0.29630000000000001</v>
      </c>
      <c r="J15" s="217">
        <f t="shared" si="2"/>
        <v>62.079807000000002</v>
      </c>
      <c r="K15" s="64"/>
    </row>
    <row r="16" spans="1:11" s="3" customFormat="1" ht="27" customHeight="1" x14ac:dyDescent="0.2">
      <c r="A16" s="125" t="s">
        <v>89</v>
      </c>
      <c r="B16" s="63" t="s">
        <v>448</v>
      </c>
      <c r="C16" s="127" t="s">
        <v>107</v>
      </c>
      <c r="D16" s="125" t="s">
        <v>33</v>
      </c>
      <c r="E16" s="35">
        <v>15</v>
      </c>
      <c r="F16" s="182">
        <f t="shared" si="0"/>
        <v>28.505637</v>
      </c>
      <c r="G16" s="183">
        <f t="shared" si="1"/>
        <v>427.58455500000002</v>
      </c>
      <c r="H16" s="217">
        <v>21.99</v>
      </c>
      <c r="I16" s="218">
        <v>0.29630000000000001</v>
      </c>
      <c r="J16" s="217">
        <f t="shared" si="2"/>
        <v>28.505637</v>
      </c>
      <c r="K16" s="64"/>
    </row>
    <row r="17" spans="1:11" s="3" customFormat="1" ht="24" customHeight="1" x14ac:dyDescent="0.2">
      <c r="A17" s="125" t="s">
        <v>90</v>
      </c>
      <c r="B17" s="63" t="s">
        <v>237</v>
      </c>
      <c r="C17" s="142" t="s">
        <v>449</v>
      </c>
      <c r="D17" s="125" t="s">
        <v>15</v>
      </c>
      <c r="E17" s="35">
        <v>6.48</v>
      </c>
      <c r="F17" s="182">
        <f t="shared" si="0"/>
        <v>16.553750999999998</v>
      </c>
      <c r="G17" s="183">
        <f t="shared" si="1"/>
        <v>107.26830647999999</v>
      </c>
      <c r="H17" s="217">
        <v>12.77</v>
      </c>
      <c r="I17" s="218">
        <v>0.29630000000000001</v>
      </c>
      <c r="J17" s="217">
        <f t="shared" si="2"/>
        <v>16.553750999999998</v>
      </c>
      <c r="K17" s="64"/>
    </row>
    <row r="18" spans="1:11" s="3" customFormat="1" ht="24" customHeight="1" x14ac:dyDescent="0.2">
      <c r="A18" s="125" t="s">
        <v>277</v>
      </c>
      <c r="B18" s="63" t="s">
        <v>278</v>
      </c>
      <c r="C18" s="142" t="s">
        <v>279</v>
      </c>
      <c r="D18" s="125" t="s">
        <v>271</v>
      </c>
      <c r="E18" s="35">
        <v>2</v>
      </c>
      <c r="F18" s="182">
        <f t="shared" si="0"/>
        <v>21.505617000000001</v>
      </c>
      <c r="G18" s="183">
        <f t="shared" si="1"/>
        <v>43.011234000000002</v>
      </c>
      <c r="H18" s="217">
        <v>16.59</v>
      </c>
      <c r="I18" s="218">
        <v>0.29630000000000001</v>
      </c>
      <c r="J18" s="217">
        <f t="shared" si="2"/>
        <v>21.505617000000001</v>
      </c>
      <c r="K18" s="64"/>
    </row>
    <row r="19" spans="1:11" s="3" customFormat="1" ht="24" customHeight="1" x14ac:dyDescent="0.2">
      <c r="A19" s="125" t="s">
        <v>450</v>
      </c>
      <c r="B19" s="63" t="s">
        <v>282</v>
      </c>
      <c r="C19" s="142" t="s">
        <v>283</v>
      </c>
      <c r="D19" s="125" t="s">
        <v>15</v>
      </c>
      <c r="E19" s="35">
        <v>85.73</v>
      </c>
      <c r="F19" s="182">
        <f t="shared" si="0"/>
        <v>10.344474000000002</v>
      </c>
      <c r="G19" s="183">
        <f t="shared" si="1"/>
        <v>886.83175602000017</v>
      </c>
      <c r="H19" s="217">
        <v>7.98</v>
      </c>
      <c r="I19" s="218">
        <v>0.29630000000000001</v>
      </c>
      <c r="J19" s="217">
        <f t="shared" si="2"/>
        <v>10.344474000000002</v>
      </c>
      <c r="K19" s="64"/>
    </row>
    <row r="20" spans="1:11" s="3" customFormat="1" ht="12.75" customHeight="1" x14ac:dyDescent="0.2">
      <c r="A20" s="125"/>
      <c r="B20" s="146"/>
      <c r="C20" s="116" t="s">
        <v>17</v>
      </c>
      <c r="D20" s="35"/>
      <c r="E20" s="147"/>
      <c r="F20" s="182"/>
      <c r="G20" s="194">
        <f>SUM(G12:G19)</f>
        <v>5264.6558010899998</v>
      </c>
      <c r="H20" s="217"/>
      <c r="I20" s="218">
        <v>0.29630000000000001</v>
      </c>
      <c r="J20" s="217"/>
      <c r="K20" s="64"/>
    </row>
    <row r="21" spans="1:11" s="3" customFormat="1" ht="12.75" customHeight="1" x14ac:dyDescent="0.2">
      <c r="A21" s="44">
        <v>3</v>
      </c>
      <c r="B21" s="146"/>
      <c r="C21" s="122" t="s">
        <v>80</v>
      </c>
      <c r="D21" s="35"/>
      <c r="E21" s="147"/>
      <c r="F21" s="182"/>
      <c r="G21" s="194"/>
      <c r="H21" s="217"/>
      <c r="I21" s="218">
        <v>0.29630000000000001</v>
      </c>
      <c r="J21" s="217"/>
      <c r="K21" s="64"/>
    </row>
    <row r="22" spans="1:11" s="3" customFormat="1" ht="34.5" customHeight="1" x14ac:dyDescent="0.2">
      <c r="A22" s="125" t="s">
        <v>20</v>
      </c>
      <c r="B22" s="63" t="s">
        <v>242</v>
      </c>
      <c r="C22" s="123" t="s">
        <v>451</v>
      </c>
      <c r="D22" s="35" t="s">
        <v>15</v>
      </c>
      <c r="E22" s="147">
        <v>78.06</v>
      </c>
      <c r="F22" s="182">
        <f t="shared" si="0"/>
        <v>70.324275</v>
      </c>
      <c r="G22" s="183">
        <f>F22*E22</f>
        <v>5489.5129065000001</v>
      </c>
      <c r="H22" s="217">
        <v>54.25</v>
      </c>
      <c r="I22" s="218">
        <v>0.29630000000000001</v>
      </c>
      <c r="J22" s="217">
        <f t="shared" si="2"/>
        <v>70.324275</v>
      </c>
      <c r="K22" s="64"/>
    </row>
    <row r="23" spans="1:11" s="3" customFormat="1" ht="12.75" customHeight="1" x14ac:dyDescent="0.2">
      <c r="A23" s="125"/>
      <c r="B23" s="146"/>
      <c r="C23" s="116" t="s">
        <v>17</v>
      </c>
      <c r="D23" s="35"/>
      <c r="E23" s="147"/>
      <c r="F23" s="182"/>
      <c r="G23" s="194">
        <f>G22</f>
        <v>5489.5129065000001</v>
      </c>
      <c r="H23" s="217"/>
      <c r="I23" s="218">
        <v>0.29630000000000001</v>
      </c>
      <c r="J23" s="217"/>
      <c r="K23" s="64"/>
    </row>
    <row r="24" spans="1:11" s="3" customFormat="1" ht="12.75" customHeight="1" x14ac:dyDescent="0.2">
      <c r="A24" s="44">
        <v>4</v>
      </c>
      <c r="B24" s="146"/>
      <c r="C24" s="122" t="s">
        <v>4</v>
      </c>
      <c r="D24" s="35"/>
      <c r="E24" s="147"/>
      <c r="F24" s="182"/>
      <c r="G24" s="194"/>
      <c r="H24" s="217"/>
      <c r="I24" s="218">
        <v>0.29630000000000001</v>
      </c>
      <c r="J24" s="217"/>
      <c r="K24" s="64"/>
    </row>
    <row r="25" spans="1:11" s="3" customFormat="1" ht="36" x14ac:dyDescent="0.2">
      <c r="A25" s="125" t="s">
        <v>21</v>
      </c>
      <c r="B25" s="63" t="s">
        <v>452</v>
      </c>
      <c r="C25" s="117" t="s">
        <v>85</v>
      </c>
      <c r="D25" s="35" t="s">
        <v>15</v>
      </c>
      <c r="E25" s="147">
        <v>85.79</v>
      </c>
      <c r="F25" s="182">
        <f t="shared" si="0"/>
        <v>4.6277910000000002</v>
      </c>
      <c r="G25" s="183">
        <f>E25*F25</f>
        <v>397.01818989000003</v>
      </c>
      <c r="H25" s="217">
        <v>3.57</v>
      </c>
      <c r="I25" s="218">
        <v>0.29630000000000001</v>
      </c>
      <c r="J25" s="217">
        <f t="shared" si="2"/>
        <v>4.6277910000000002</v>
      </c>
      <c r="K25" s="64"/>
    </row>
    <row r="26" spans="1:11" s="3" customFormat="1" ht="60" x14ac:dyDescent="0.2">
      <c r="A26" s="125" t="s">
        <v>22</v>
      </c>
      <c r="B26" s="63" t="s">
        <v>453</v>
      </c>
      <c r="C26" s="117" t="s">
        <v>86</v>
      </c>
      <c r="D26" s="35" t="s">
        <v>15</v>
      </c>
      <c r="E26" s="147">
        <v>85.79</v>
      </c>
      <c r="F26" s="182">
        <f t="shared" si="0"/>
        <v>44.839017000000005</v>
      </c>
      <c r="G26" s="183">
        <f t="shared" ref="G26:G28" si="3">E26*F26</f>
        <v>3846.7392684300007</v>
      </c>
      <c r="H26" s="217">
        <v>34.590000000000003</v>
      </c>
      <c r="I26" s="218">
        <v>0.29630000000000001</v>
      </c>
      <c r="J26" s="217">
        <f t="shared" si="2"/>
        <v>44.839017000000005</v>
      </c>
      <c r="K26" s="64"/>
    </row>
    <row r="27" spans="1:11" s="3" customFormat="1" ht="36" x14ac:dyDescent="0.2">
      <c r="A27" s="125" t="s">
        <v>56</v>
      </c>
      <c r="B27" s="150" t="s">
        <v>245</v>
      </c>
      <c r="C27" s="123" t="s">
        <v>288</v>
      </c>
      <c r="D27" s="35" t="s">
        <v>15</v>
      </c>
      <c r="E27" s="147">
        <v>85.73</v>
      </c>
      <c r="F27" s="182">
        <f t="shared" si="0"/>
        <v>98.868800999999991</v>
      </c>
      <c r="G27" s="183">
        <f t="shared" si="3"/>
        <v>8476.0223097300004</v>
      </c>
      <c r="H27" s="217">
        <v>76.27</v>
      </c>
      <c r="I27" s="218">
        <v>0.29630000000000001</v>
      </c>
      <c r="J27" s="217">
        <f t="shared" si="2"/>
        <v>98.868800999999991</v>
      </c>
      <c r="K27" s="64"/>
    </row>
    <row r="28" spans="1:11" s="3" customFormat="1" ht="24" customHeight="1" x14ac:dyDescent="0.2">
      <c r="A28" s="125" t="s">
        <v>57</v>
      </c>
      <c r="B28" s="150" t="s">
        <v>247</v>
      </c>
      <c r="C28" s="123" t="s">
        <v>454</v>
      </c>
      <c r="D28" s="35" t="s">
        <v>33</v>
      </c>
      <c r="E28" s="147">
        <v>63.55</v>
      </c>
      <c r="F28" s="182">
        <f t="shared" si="0"/>
        <v>52.914966</v>
      </c>
      <c r="G28" s="183">
        <f t="shared" si="3"/>
        <v>3362.7460892999998</v>
      </c>
      <c r="H28" s="217">
        <v>40.82</v>
      </c>
      <c r="I28" s="218">
        <v>0.29630000000000001</v>
      </c>
      <c r="J28" s="217">
        <f t="shared" si="2"/>
        <v>52.914966</v>
      </c>
      <c r="K28" s="64"/>
    </row>
    <row r="29" spans="1:11" s="3" customFormat="1" ht="36" x14ac:dyDescent="0.2">
      <c r="A29" s="125" t="s">
        <v>246</v>
      </c>
      <c r="B29" s="150" t="s">
        <v>249</v>
      </c>
      <c r="C29" s="123" t="s">
        <v>250</v>
      </c>
      <c r="D29" s="35" t="s">
        <v>15</v>
      </c>
      <c r="E29" s="147">
        <v>116.59</v>
      </c>
      <c r="F29" s="182">
        <f t="shared" si="0"/>
        <v>93.994713000000004</v>
      </c>
      <c r="G29" s="183">
        <f>E29*F29</f>
        <v>10958.843588670001</v>
      </c>
      <c r="H29" s="217">
        <v>72.510000000000005</v>
      </c>
      <c r="I29" s="218">
        <v>0.29630000000000001</v>
      </c>
      <c r="J29" s="217">
        <f t="shared" si="2"/>
        <v>93.994713000000004</v>
      </c>
      <c r="K29" s="64"/>
    </row>
    <row r="30" spans="1:11" s="3" customFormat="1" ht="24" customHeight="1" x14ac:dyDescent="0.2">
      <c r="A30" s="125" t="s">
        <v>248</v>
      </c>
      <c r="B30" s="150" t="s">
        <v>252</v>
      </c>
      <c r="C30" s="123" t="s">
        <v>253</v>
      </c>
      <c r="D30" s="35" t="s">
        <v>33</v>
      </c>
      <c r="E30" s="147">
        <v>13</v>
      </c>
      <c r="F30" s="182">
        <f t="shared" si="0"/>
        <v>51.618666000000005</v>
      </c>
      <c r="G30" s="183">
        <f>E30*F30</f>
        <v>671.04265800000007</v>
      </c>
      <c r="H30" s="217">
        <v>39.82</v>
      </c>
      <c r="I30" s="218">
        <v>0.29630000000000001</v>
      </c>
      <c r="J30" s="217">
        <f t="shared" si="2"/>
        <v>51.618666000000005</v>
      </c>
      <c r="K30" s="64"/>
    </row>
    <row r="31" spans="1:11" s="3" customFormat="1" ht="24" customHeight="1" x14ac:dyDescent="0.2">
      <c r="A31" s="125" t="s">
        <v>251</v>
      </c>
      <c r="B31" s="63" t="s">
        <v>186</v>
      </c>
      <c r="C31" s="117" t="s">
        <v>455</v>
      </c>
      <c r="D31" s="35" t="s">
        <v>15</v>
      </c>
      <c r="E31" s="151">
        <v>116.59</v>
      </c>
      <c r="F31" s="182">
        <f t="shared" si="0"/>
        <v>45.3705</v>
      </c>
      <c r="G31" s="183">
        <f t="shared" ref="G31:G33" si="4">F31*E31</f>
        <v>5289.7465950000005</v>
      </c>
      <c r="H31" s="217">
        <v>35</v>
      </c>
      <c r="I31" s="218">
        <v>0.29630000000000001</v>
      </c>
      <c r="J31" s="217">
        <f t="shared" si="2"/>
        <v>45.3705</v>
      </c>
      <c r="K31" s="64"/>
    </row>
    <row r="32" spans="1:11" s="3" customFormat="1" ht="24" customHeight="1" x14ac:dyDescent="0.2">
      <c r="A32" s="125" t="s">
        <v>456</v>
      </c>
      <c r="B32" s="63" t="s">
        <v>284</v>
      </c>
      <c r="C32" s="117" t="s">
        <v>286</v>
      </c>
      <c r="D32" s="35" t="s">
        <v>15</v>
      </c>
      <c r="E32" s="151">
        <v>85.73</v>
      </c>
      <c r="F32" s="182">
        <f t="shared" si="0"/>
        <v>14.466708000000001</v>
      </c>
      <c r="G32" s="183">
        <f t="shared" si="4"/>
        <v>1240.2308768400001</v>
      </c>
      <c r="H32" s="217">
        <v>11.16</v>
      </c>
      <c r="I32" s="218">
        <v>0.29630000000000001</v>
      </c>
      <c r="J32" s="217">
        <f t="shared" si="2"/>
        <v>14.466708000000001</v>
      </c>
      <c r="K32" s="64"/>
    </row>
    <row r="33" spans="1:11" s="3" customFormat="1" ht="24" customHeight="1" x14ac:dyDescent="0.2">
      <c r="A33" s="125" t="s">
        <v>457</v>
      </c>
      <c r="B33" s="63" t="s">
        <v>285</v>
      </c>
      <c r="C33" s="117" t="s">
        <v>287</v>
      </c>
      <c r="D33" s="35" t="s">
        <v>15</v>
      </c>
      <c r="E33" s="151">
        <v>85.73</v>
      </c>
      <c r="F33" s="182">
        <f t="shared" si="0"/>
        <v>40.405670999999998</v>
      </c>
      <c r="G33" s="183">
        <f t="shared" si="4"/>
        <v>3463.9781748300002</v>
      </c>
      <c r="H33" s="217">
        <v>31.17</v>
      </c>
      <c r="I33" s="218">
        <v>0.29630000000000001</v>
      </c>
      <c r="J33" s="217">
        <f t="shared" si="2"/>
        <v>40.405670999999998</v>
      </c>
      <c r="K33" s="64"/>
    </row>
    <row r="34" spans="1:11" s="3" customFormat="1" ht="12" x14ac:dyDescent="0.2">
      <c r="A34" s="104"/>
      <c r="B34" s="149"/>
      <c r="C34" s="128" t="s">
        <v>17</v>
      </c>
      <c r="D34" s="147"/>
      <c r="E34" s="147"/>
      <c r="F34" s="182"/>
      <c r="G34" s="195">
        <f>SUM(G25:G33)</f>
        <v>37706.367750690006</v>
      </c>
      <c r="H34" s="217"/>
      <c r="I34" s="218">
        <v>0.29630000000000001</v>
      </c>
      <c r="J34" s="217"/>
      <c r="K34" s="64"/>
    </row>
    <row r="35" spans="1:11" s="3" customFormat="1" ht="12.75" customHeight="1" x14ac:dyDescent="0.2">
      <c r="A35" s="44">
        <v>5</v>
      </c>
      <c r="B35" s="146"/>
      <c r="C35" s="122" t="s">
        <v>84</v>
      </c>
      <c r="D35" s="35"/>
      <c r="E35" s="147"/>
      <c r="F35" s="182"/>
      <c r="G35" s="194"/>
      <c r="H35" s="217"/>
      <c r="I35" s="218">
        <v>0.29630000000000001</v>
      </c>
      <c r="J35" s="217"/>
      <c r="K35" s="64"/>
    </row>
    <row r="36" spans="1:11" s="3" customFormat="1" ht="48" x14ac:dyDescent="0.2">
      <c r="A36" s="125" t="s">
        <v>23</v>
      </c>
      <c r="B36" s="63" t="s">
        <v>459</v>
      </c>
      <c r="C36" s="117" t="s">
        <v>458</v>
      </c>
      <c r="D36" s="147" t="s">
        <v>15</v>
      </c>
      <c r="E36" s="147">
        <v>5.42</v>
      </c>
      <c r="F36" s="182">
        <f t="shared" si="0"/>
        <v>955.16569200000004</v>
      </c>
      <c r="G36" s="196">
        <f>F36*E36</f>
        <v>5176.9980506399997</v>
      </c>
      <c r="H36" s="217">
        <v>736.84</v>
      </c>
      <c r="I36" s="218">
        <v>0.29630000000000001</v>
      </c>
      <c r="J36" s="217">
        <f t="shared" si="2"/>
        <v>955.16569200000004</v>
      </c>
      <c r="K36" s="64"/>
    </row>
    <row r="37" spans="1:11" s="3" customFormat="1" ht="25.5" customHeight="1" x14ac:dyDescent="0.2">
      <c r="A37" s="125" t="s">
        <v>24</v>
      </c>
      <c r="B37" s="63" t="s">
        <v>243</v>
      </c>
      <c r="C37" s="123" t="s">
        <v>460</v>
      </c>
      <c r="D37" s="35" t="s">
        <v>15</v>
      </c>
      <c r="E37" s="147">
        <v>5.42</v>
      </c>
      <c r="F37" s="182">
        <f t="shared" si="0"/>
        <v>351.72507899999999</v>
      </c>
      <c r="G37" s="183">
        <f>F37*E37</f>
        <v>1906.34992818</v>
      </c>
      <c r="H37" s="217">
        <v>271.33</v>
      </c>
      <c r="I37" s="218">
        <v>0.29630000000000001</v>
      </c>
      <c r="J37" s="217">
        <f t="shared" si="2"/>
        <v>351.72507899999999</v>
      </c>
      <c r="K37" s="64"/>
    </row>
    <row r="38" spans="1:11" s="3" customFormat="1" ht="24" x14ac:dyDescent="0.2">
      <c r="A38" s="125" t="s">
        <v>269</v>
      </c>
      <c r="B38" s="63" t="s">
        <v>270</v>
      </c>
      <c r="C38" s="123" t="s">
        <v>527</v>
      </c>
      <c r="D38" s="35" t="s">
        <v>271</v>
      </c>
      <c r="E38" s="147">
        <v>2</v>
      </c>
      <c r="F38" s="182">
        <f t="shared" si="0"/>
        <v>398.44373100000001</v>
      </c>
      <c r="G38" s="183">
        <f>F38*E38</f>
        <v>796.88746200000003</v>
      </c>
      <c r="H38" s="217">
        <v>307.37</v>
      </c>
      <c r="I38" s="218">
        <v>0.29630000000000001</v>
      </c>
      <c r="J38" s="217">
        <f t="shared" si="2"/>
        <v>398.44373100000001</v>
      </c>
      <c r="K38" s="64"/>
    </row>
    <row r="39" spans="1:11" s="3" customFormat="1" ht="48" x14ac:dyDescent="0.2">
      <c r="A39" s="125" t="s">
        <v>272</v>
      </c>
      <c r="B39" s="63" t="s">
        <v>273</v>
      </c>
      <c r="C39" s="123" t="s">
        <v>526</v>
      </c>
      <c r="D39" s="35" t="s">
        <v>271</v>
      </c>
      <c r="E39" s="147">
        <v>2</v>
      </c>
      <c r="F39" s="182">
        <f t="shared" si="0"/>
        <v>1170.234825</v>
      </c>
      <c r="G39" s="183">
        <f>F39*E39</f>
        <v>2340.46965</v>
      </c>
      <c r="H39" s="217">
        <v>902.75</v>
      </c>
      <c r="I39" s="218">
        <v>0.29630000000000001</v>
      </c>
      <c r="J39" s="217">
        <f t="shared" si="2"/>
        <v>1170.234825</v>
      </c>
      <c r="K39" s="64"/>
    </row>
    <row r="40" spans="1:11" s="3" customFormat="1" ht="24" customHeight="1" x14ac:dyDescent="0.2">
      <c r="A40" s="125" t="s">
        <v>274</v>
      </c>
      <c r="B40" s="63" t="s">
        <v>275</v>
      </c>
      <c r="C40" s="114" t="s">
        <v>276</v>
      </c>
      <c r="D40" s="35" t="s">
        <v>15</v>
      </c>
      <c r="E40" s="147">
        <v>3.6</v>
      </c>
      <c r="F40" s="182">
        <f t="shared" si="0"/>
        <v>1370.3316929999999</v>
      </c>
      <c r="G40" s="183">
        <f>F40*E40</f>
        <v>4933.1940947999992</v>
      </c>
      <c r="H40" s="217">
        <v>1057.1099999999999</v>
      </c>
      <c r="I40" s="218">
        <v>0.29630000000000001</v>
      </c>
      <c r="J40" s="217">
        <f t="shared" si="2"/>
        <v>1370.3316929999999</v>
      </c>
      <c r="K40" s="64"/>
    </row>
    <row r="41" spans="1:11" s="3" customFormat="1" ht="12.75" customHeight="1" x14ac:dyDescent="0.2">
      <c r="A41" s="104"/>
      <c r="B41" s="149"/>
      <c r="C41" s="115"/>
      <c r="D41" s="147"/>
      <c r="E41" s="147"/>
      <c r="F41" s="182"/>
      <c r="G41" s="195">
        <f>SUM(G36:G40)</f>
        <v>15153.899185619999</v>
      </c>
      <c r="H41" s="217"/>
      <c r="I41" s="218">
        <v>0.29630000000000001</v>
      </c>
      <c r="J41" s="217"/>
      <c r="K41" s="64"/>
    </row>
    <row r="42" spans="1:11" s="3" customFormat="1" ht="12.75" customHeight="1" x14ac:dyDescent="0.2">
      <c r="A42" s="44">
        <v>6</v>
      </c>
      <c r="B42" s="146"/>
      <c r="C42" s="122" t="s">
        <v>6</v>
      </c>
      <c r="D42" s="35"/>
      <c r="E42" s="147"/>
      <c r="F42" s="182"/>
      <c r="G42" s="194"/>
      <c r="H42" s="217"/>
      <c r="I42" s="218">
        <v>0.29630000000000001</v>
      </c>
      <c r="J42" s="217"/>
      <c r="K42" s="64"/>
    </row>
    <row r="43" spans="1:11" s="3" customFormat="1" ht="48" x14ac:dyDescent="0.2">
      <c r="A43" s="125" t="s">
        <v>25</v>
      </c>
      <c r="B43" s="63" t="s">
        <v>461</v>
      </c>
      <c r="C43" s="117" t="s">
        <v>76</v>
      </c>
      <c r="D43" s="35" t="s">
        <v>28</v>
      </c>
      <c r="E43" s="147">
        <v>2</v>
      </c>
      <c r="F43" s="182">
        <f t="shared" si="0"/>
        <v>195.715374</v>
      </c>
      <c r="G43" s="183">
        <f>F43*E43</f>
        <v>391.43074799999999</v>
      </c>
      <c r="H43" s="217">
        <v>150.97999999999999</v>
      </c>
      <c r="I43" s="218">
        <v>0.29630000000000001</v>
      </c>
      <c r="J43" s="217">
        <f t="shared" si="2"/>
        <v>195.715374</v>
      </c>
      <c r="K43" s="64"/>
    </row>
    <row r="44" spans="1:11" s="3" customFormat="1" ht="48" x14ac:dyDescent="0.2">
      <c r="A44" s="125" t="s">
        <v>26</v>
      </c>
      <c r="B44" s="63" t="s">
        <v>462</v>
      </c>
      <c r="C44" s="117" t="s">
        <v>77</v>
      </c>
      <c r="D44" s="35" t="s">
        <v>28</v>
      </c>
      <c r="E44" s="147">
        <v>2</v>
      </c>
      <c r="F44" s="182">
        <f t="shared" si="0"/>
        <v>277.65449699999999</v>
      </c>
      <c r="G44" s="183">
        <f t="shared" ref="G44:G47" si="5">F44*E44</f>
        <v>555.30899399999998</v>
      </c>
      <c r="H44" s="217">
        <v>214.19</v>
      </c>
      <c r="I44" s="218">
        <v>0.29630000000000001</v>
      </c>
      <c r="J44" s="217">
        <f t="shared" si="2"/>
        <v>277.65449699999999</v>
      </c>
      <c r="K44" s="64"/>
    </row>
    <row r="45" spans="1:11" s="3" customFormat="1" ht="36" x14ac:dyDescent="0.2">
      <c r="A45" s="125" t="s">
        <v>87</v>
      </c>
      <c r="B45" s="63" t="s">
        <v>463</v>
      </c>
      <c r="C45" s="117" t="s">
        <v>116</v>
      </c>
      <c r="D45" s="35" t="s">
        <v>28</v>
      </c>
      <c r="E45" s="147">
        <v>8</v>
      </c>
      <c r="F45" s="182">
        <f t="shared" si="0"/>
        <v>203.58391500000002</v>
      </c>
      <c r="G45" s="183">
        <f t="shared" si="5"/>
        <v>1628.6713200000002</v>
      </c>
      <c r="H45" s="217">
        <v>157.05000000000001</v>
      </c>
      <c r="I45" s="218">
        <v>0.29630000000000001</v>
      </c>
      <c r="J45" s="217">
        <f t="shared" si="2"/>
        <v>203.58391500000002</v>
      </c>
      <c r="K45" s="64"/>
    </row>
    <row r="46" spans="1:11" s="3" customFormat="1" ht="36" x14ac:dyDescent="0.2">
      <c r="A46" s="125" t="s">
        <v>88</v>
      </c>
      <c r="B46" s="63" t="s">
        <v>464</v>
      </c>
      <c r="C46" s="117" t="s">
        <v>465</v>
      </c>
      <c r="D46" s="35" t="s">
        <v>28</v>
      </c>
      <c r="E46" s="147">
        <v>8</v>
      </c>
      <c r="F46" s="182">
        <f t="shared" si="0"/>
        <v>142.29485099999999</v>
      </c>
      <c r="G46" s="183">
        <f t="shared" si="5"/>
        <v>1138.358808</v>
      </c>
      <c r="H46" s="217">
        <v>109.77</v>
      </c>
      <c r="I46" s="218">
        <v>0.29630000000000001</v>
      </c>
      <c r="J46" s="217">
        <f t="shared" si="2"/>
        <v>142.29485099999999</v>
      </c>
      <c r="K46" s="64"/>
    </row>
    <row r="47" spans="1:11" s="3" customFormat="1" ht="36" x14ac:dyDescent="0.2">
      <c r="A47" s="125" t="s">
        <v>100</v>
      </c>
      <c r="B47" s="63" t="s">
        <v>78</v>
      </c>
      <c r="C47" s="123" t="s">
        <v>530</v>
      </c>
      <c r="D47" s="35" t="s">
        <v>28</v>
      </c>
      <c r="E47" s="152">
        <v>4</v>
      </c>
      <c r="F47" s="182">
        <f t="shared" si="0"/>
        <v>306.21198600000002</v>
      </c>
      <c r="G47" s="183">
        <f t="shared" si="5"/>
        <v>1224.8479440000001</v>
      </c>
      <c r="H47" s="217">
        <v>236.22</v>
      </c>
      <c r="I47" s="218">
        <v>0.29630000000000001</v>
      </c>
      <c r="J47" s="217">
        <f t="shared" si="2"/>
        <v>306.21198600000002</v>
      </c>
      <c r="K47" s="64"/>
    </row>
    <row r="48" spans="1:11" s="3" customFormat="1" ht="12" x14ac:dyDescent="0.2">
      <c r="A48" s="125"/>
      <c r="B48" s="146"/>
      <c r="C48" s="116" t="s">
        <v>115</v>
      </c>
      <c r="D48" s="35"/>
      <c r="E48" s="147"/>
      <c r="F48" s="182"/>
      <c r="G48" s="194">
        <f>SUM(G43:G47)</f>
        <v>4938.6178140000002</v>
      </c>
      <c r="H48" s="217"/>
      <c r="I48" s="218">
        <v>0.29630000000000001</v>
      </c>
      <c r="J48" s="217"/>
      <c r="K48" s="64"/>
    </row>
    <row r="49" spans="1:11" s="3" customFormat="1" ht="12" x14ac:dyDescent="0.2">
      <c r="A49" s="105">
        <v>7</v>
      </c>
      <c r="B49" s="150"/>
      <c r="C49" s="120" t="s">
        <v>254</v>
      </c>
      <c r="D49" s="35"/>
      <c r="E49" s="147"/>
      <c r="F49" s="182"/>
      <c r="G49" s="183"/>
      <c r="H49" s="217"/>
      <c r="I49" s="218">
        <v>0.29630000000000001</v>
      </c>
      <c r="J49" s="217"/>
      <c r="K49" s="64"/>
    </row>
    <row r="50" spans="1:11" s="3" customFormat="1" ht="24" x14ac:dyDescent="0.2">
      <c r="A50" s="104" t="s">
        <v>27</v>
      </c>
      <c r="B50" s="106" t="s">
        <v>466</v>
      </c>
      <c r="C50" s="119" t="s">
        <v>467</v>
      </c>
      <c r="D50" s="107" t="s">
        <v>33</v>
      </c>
      <c r="E50" s="147">
        <v>28.4</v>
      </c>
      <c r="F50" s="182">
        <f t="shared" si="0"/>
        <v>97.61139</v>
      </c>
      <c r="G50" s="183">
        <f t="shared" ref="G50:G58" si="6">F50*E50</f>
        <v>2772.1634759999997</v>
      </c>
      <c r="H50" s="217">
        <v>75.3</v>
      </c>
      <c r="I50" s="218">
        <v>0.29630000000000001</v>
      </c>
      <c r="J50" s="217">
        <f t="shared" si="2"/>
        <v>97.61139</v>
      </c>
      <c r="K50" s="64"/>
    </row>
    <row r="51" spans="1:11" s="3" customFormat="1" ht="36" x14ac:dyDescent="0.2">
      <c r="A51" s="104" t="s">
        <v>29</v>
      </c>
      <c r="B51" s="106" t="s">
        <v>255</v>
      </c>
      <c r="C51" s="119" t="s">
        <v>256</v>
      </c>
      <c r="D51" s="107" t="s">
        <v>33</v>
      </c>
      <c r="E51" s="147">
        <v>18.8</v>
      </c>
      <c r="F51" s="182">
        <f t="shared" si="0"/>
        <v>119.765157</v>
      </c>
      <c r="G51" s="183">
        <f t="shared" si="6"/>
        <v>2251.5849516000003</v>
      </c>
      <c r="H51" s="217">
        <v>92.39</v>
      </c>
      <c r="I51" s="218">
        <v>0.29630000000000001</v>
      </c>
      <c r="J51" s="217">
        <f t="shared" si="2"/>
        <v>119.765157</v>
      </c>
      <c r="K51" s="64"/>
    </row>
    <row r="52" spans="1:11" s="3" customFormat="1" ht="24" x14ac:dyDescent="0.2">
      <c r="A52" s="104" t="s">
        <v>30</v>
      </c>
      <c r="B52" s="106" t="s">
        <v>257</v>
      </c>
      <c r="C52" s="119" t="s">
        <v>258</v>
      </c>
      <c r="D52" s="107" t="s">
        <v>28</v>
      </c>
      <c r="E52" s="147">
        <v>4</v>
      </c>
      <c r="F52" s="182">
        <f t="shared" si="0"/>
        <v>177.437544</v>
      </c>
      <c r="G52" s="183">
        <f t="shared" si="6"/>
        <v>709.75017600000001</v>
      </c>
      <c r="H52" s="217">
        <v>136.88</v>
      </c>
      <c r="I52" s="218">
        <v>0.29630000000000001</v>
      </c>
      <c r="J52" s="217">
        <f t="shared" si="2"/>
        <v>177.437544</v>
      </c>
      <c r="K52" s="64"/>
    </row>
    <row r="53" spans="1:11" s="3" customFormat="1" ht="36" x14ac:dyDescent="0.2">
      <c r="A53" s="104" t="s">
        <v>31</v>
      </c>
      <c r="B53" s="106" t="s">
        <v>468</v>
      </c>
      <c r="C53" s="121" t="s">
        <v>469</v>
      </c>
      <c r="D53" s="107" t="s">
        <v>28</v>
      </c>
      <c r="E53" s="147">
        <v>4</v>
      </c>
      <c r="F53" s="182">
        <f t="shared" si="0"/>
        <v>105.596598</v>
      </c>
      <c r="G53" s="183">
        <f t="shared" si="6"/>
        <v>422.386392</v>
      </c>
      <c r="H53" s="217">
        <v>81.459999999999994</v>
      </c>
      <c r="I53" s="218">
        <v>0.29630000000000001</v>
      </c>
      <c r="J53" s="217">
        <f t="shared" si="2"/>
        <v>105.596598</v>
      </c>
      <c r="K53" s="64"/>
    </row>
    <row r="54" spans="1:11" s="3" customFormat="1" ht="36" x14ac:dyDescent="0.2">
      <c r="A54" s="104" t="s">
        <v>91</v>
      </c>
      <c r="B54" s="108" t="s">
        <v>259</v>
      </c>
      <c r="C54" s="121" t="s">
        <v>260</v>
      </c>
      <c r="D54" s="109" t="s">
        <v>33</v>
      </c>
      <c r="E54" s="147">
        <v>11.6</v>
      </c>
      <c r="F54" s="182">
        <f t="shared" si="0"/>
        <v>13.663001999999999</v>
      </c>
      <c r="G54" s="183">
        <f t="shared" si="6"/>
        <v>158.49082319999999</v>
      </c>
      <c r="H54" s="217">
        <v>10.54</v>
      </c>
      <c r="I54" s="218">
        <v>0.29630000000000001</v>
      </c>
      <c r="J54" s="217">
        <f t="shared" si="2"/>
        <v>13.663001999999999</v>
      </c>
      <c r="K54" s="64"/>
    </row>
    <row r="55" spans="1:11" s="3" customFormat="1" ht="24" x14ac:dyDescent="0.2">
      <c r="A55" s="104" t="s">
        <v>92</v>
      </c>
      <c r="B55" s="108" t="s">
        <v>261</v>
      </c>
      <c r="C55" s="119" t="s">
        <v>473</v>
      </c>
      <c r="D55" s="109" t="s">
        <v>28</v>
      </c>
      <c r="E55" s="147">
        <v>4</v>
      </c>
      <c r="F55" s="182">
        <f t="shared" si="0"/>
        <v>103.93733400000001</v>
      </c>
      <c r="G55" s="183">
        <f t="shared" si="6"/>
        <v>415.74933600000003</v>
      </c>
      <c r="H55" s="217">
        <v>80.180000000000007</v>
      </c>
      <c r="I55" s="218">
        <v>0.29630000000000001</v>
      </c>
      <c r="J55" s="217">
        <f t="shared" si="2"/>
        <v>103.93733400000001</v>
      </c>
      <c r="K55" s="64"/>
    </row>
    <row r="56" spans="1:11" s="3" customFormat="1" ht="24" x14ac:dyDescent="0.2">
      <c r="A56" s="104" t="s">
        <v>93</v>
      </c>
      <c r="B56" s="108" t="s">
        <v>262</v>
      </c>
      <c r="C56" s="119" t="s">
        <v>472</v>
      </c>
      <c r="D56" s="109" t="s">
        <v>28</v>
      </c>
      <c r="E56" s="147">
        <v>4</v>
      </c>
      <c r="F56" s="182">
        <f t="shared" si="0"/>
        <v>152.133768</v>
      </c>
      <c r="G56" s="183">
        <f t="shared" si="6"/>
        <v>608.53507200000001</v>
      </c>
      <c r="H56" s="217">
        <v>117.36</v>
      </c>
      <c r="I56" s="218">
        <v>0.29630000000000001</v>
      </c>
      <c r="J56" s="217">
        <f t="shared" si="2"/>
        <v>152.133768</v>
      </c>
      <c r="K56" s="64"/>
    </row>
    <row r="57" spans="1:11" s="3" customFormat="1" ht="36" x14ac:dyDescent="0.2">
      <c r="A57" s="104" t="s">
        <v>94</v>
      </c>
      <c r="B57" s="110" t="s">
        <v>263</v>
      </c>
      <c r="C57" s="119" t="s">
        <v>471</v>
      </c>
      <c r="D57" s="111" t="s">
        <v>28</v>
      </c>
      <c r="E57" s="147">
        <v>1</v>
      </c>
      <c r="F57" s="182">
        <f t="shared" si="0"/>
        <v>337.362075</v>
      </c>
      <c r="G57" s="183">
        <f t="shared" si="6"/>
        <v>337.362075</v>
      </c>
      <c r="H57" s="217">
        <v>260.25</v>
      </c>
      <c r="I57" s="218">
        <v>0.29630000000000001</v>
      </c>
      <c r="J57" s="217">
        <f t="shared" si="2"/>
        <v>337.362075</v>
      </c>
      <c r="K57" s="64"/>
    </row>
    <row r="58" spans="1:11" s="3" customFormat="1" ht="24" x14ac:dyDescent="0.2">
      <c r="A58" s="104" t="s">
        <v>95</v>
      </c>
      <c r="B58" s="112" t="s">
        <v>264</v>
      </c>
      <c r="C58" s="119" t="s">
        <v>470</v>
      </c>
      <c r="D58" s="111" t="s">
        <v>28</v>
      </c>
      <c r="E58" s="147">
        <v>12</v>
      </c>
      <c r="F58" s="182">
        <f t="shared" si="0"/>
        <v>7.0648350000000004</v>
      </c>
      <c r="G58" s="183">
        <f t="shared" si="6"/>
        <v>84.778019999999998</v>
      </c>
      <c r="H58" s="217">
        <v>5.45</v>
      </c>
      <c r="I58" s="218">
        <v>0.29630000000000001</v>
      </c>
      <c r="J58" s="217">
        <f t="shared" si="2"/>
        <v>7.0648350000000004</v>
      </c>
      <c r="K58" s="64"/>
    </row>
    <row r="59" spans="1:11" s="3" customFormat="1" ht="12" x14ac:dyDescent="0.2">
      <c r="A59" s="104"/>
      <c r="B59" s="149"/>
      <c r="C59" s="116" t="s">
        <v>115</v>
      </c>
      <c r="D59" s="35"/>
      <c r="E59" s="147"/>
      <c r="F59" s="182"/>
      <c r="G59" s="194">
        <f>SUM(G50:G58)</f>
        <v>7760.8003217999985</v>
      </c>
      <c r="H59" s="217"/>
      <c r="I59" s="218">
        <v>0.29630000000000001</v>
      </c>
      <c r="J59" s="217"/>
      <c r="K59" s="64"/>
    </row>
    <row r="60" spans="1:11" s="3" customFormat="1" ht="12.75" customHeight="1" x14ac:dyDescent="0.2">
      <c r="A60" s="44">
        <v>8</v>
      </c>
      <c r="B60" s="146"/>
      <c r="C60" s="122" t="s">
        <v>5</v>
      </c>
      <c r="D60" s="35"/>
      <c r="E60" s="147"/>
      <c r="F60" s="182"/>
      <c r="G60" s="194"/>
      <c r="H60" s="217"/>
      <c r="I60" s="218">
        <v>0.29630000000000001</v>
      </c>
      <c r="J60" s="217"/>
      <c r="K60" s="64"/>
    </row>
    <row r="61" spans="1:11" s="3" customFormat="1" ht="12.75" customHeight="1" x14ac:dyDescent="0.2">
      <c r="A61" s="44"/>
      <c r="B61" s="146"/>
      <c r="C61" s="122" t="s">
        <v>96</v>
      </c>
      <c r="D61" s="35"/>
      <c r="E61" s="147"/>
      <c r="F61" s="182"/>
      <c r="G61" s="194"/>
      <c r="H61" s="217"/>
      <c r="I61" s="218">
        <v>0.29630000000000001</v>
      </c>
      <c r="J61" s="217"/>
      <c r="K61" s="64"/>
    </row>
    <row r="62" spans="1:11" s="3" customFormat="1" ht="23.25" customHeight="1" x14ac:dyDescent="0.2">
      <c r="A62" s="125" t="s">
        <v>32</v>
      </c>
      <c r="B62" s="110" t="s">
        <v>474</v>
      </c>
      <c r="C62" s="117" t="s">
        <v>535</v>
      </c>
      <c r="D62" s="35" t="s">
        <v>33</v>
      </c>
      <c r="E62" s="153">
        <v>6.09</v>
      </c>
      <c r="F62" s="182">
        <f t="shared" si="0"/>
        <v>22.996361999999998</v>
      </c>
      <c r="G62" s="183">
        <f>F62*E62</f>
        <v>140.04784457999997</v>
      </c>
      <c r="H62" s="217">
        <v>17.739999999999998</v>
      </c>
      <c r="I62" s="218">
        <v>0.29630000000000001</v>
      </c>
      <c r="J62" s="217">
        <f t="shared" si="2"/>
        <v>22.996361999999998</v>
      </c>
      <c r="K62" s="64"/>
    </row>
    <row r="63" spans="1:11" s="3" customFormat="1" ht="36" x14ac:dyDescent="0.2">
      <c r="A63" s="125" t="s">
        <v>190</v>
      </c>
      <c r="B63" s="272" t="s">
        <v>475</v>
      </c>
      <c r="C63" s="117" t="s">
        <v>536</v>
      </c>
      <c r="D63" s="35" t="s">
        <v>33</v>
      </c>
      <c r="E63" s="153">
        <v>5.63</v>
      </c>
      <c r="F63" s="182">
        <f t="shared" si="0"/>
        <v>35.648250000000004</v>
      </c>
      <c r="G63" s="183">
        <f>F63*E63</f>
        <v>200.69964750000003</v>
      </c>
      <c r="H63" s="217">
        <v>27.5</v>
      </c>
      <c r="I63" s="218">
        <v>0.29630000000000001</v>
      </c>
      <c r="J63" s="217">
        <f t="shared" si="2"/>
        <v>35.648250000000004</v>
      </c>
      <c r="K63" s="64"/>
    </row>
    <row r="64" spans="1:11" s="3" customFormat="1" ht="36" x14ac:dyDescent="0.2">
      <c r="A64" s="125" t="s">
        <v>191</v>
      </c>
      <c r="B64" s="272" t="s">
        <v>476</v>
      </c>
      <c r="C64" s="117" t="s">
        <v>117</v>
      </c>
      <c r="D64" s="35" t="s">
        <v>33</v>
      </c>
      <c r="E64" s="154">
        <v>20</v>
      </c>
      <c r="F64" s="182">
        <f t="shared" si="0"/>
        <v>68.042787000000004</v>
      </c>
      <c r="G64" s="183">
        <f>F64*E64</f>
        <v>1360.85574</v>
      </c>
      <c r="H64" s="217">
        <v>52.49</v>
      </c>
      <c r="I64" s="218">
        <v>0.29630000000000001</v>
      </c>
      <c r="J64" s="217">
        <f t="shared" si="2"/>
        <v>68.042787000000004</v>
      </c>
      <c r="K64" s="64"/>
    </row>
    <row r="65" spans="1:11" s="3" customFormat="1" ht="48" x14ac:dyDescent="0.2">
      <c r="A65" s="125" t="s">
        <v>506</v>
      </c>
      <c r="B65" s="150" t="s">
        <v>194</v>
      </c>
      <c r="C65" s="117" t="s">
        <v>193</v>
      </c>
      <c r="D65" s="35" t="s">
        <v>28</v>
      </c>
      <c r="E65" s="154">
        <v>2</v>
      </c>
      <c r="F65" s="182">
        <f t="shared" si="0"/>
        <v>615.36657300000002</v>
      </c>
      <c r="G65" s="183">
        <f t="shared" ref="G65:G91" si="7">F65*E65</f>
        <v>1230.733146</v>
      </c>
      <c r="H65" s="217">
        <v>474.71</v>
      </c>
      <c r="I65" s="218">
        <v>0.29630000000000001</v>
      </c>
      <c r="J65" s="217">
        <f t="shared" si="2"/>
        <v>615.36657300000002</v>
      </c>
      <c r="K65" s="64"/>
    </row>
    <row r="66" spans="1:11" s="3" customFormat="1" ht="48" x14ac:dyDescent="0.2">
      <c r="A66" s="125" t="s">
        <v>507</v>
      </c>
      <c r="B66" s="150" t="s">
        <v>196</v>
      </c>
      <c r="C66" s="117" t="s">
        <v>195</v>
      </c>
      <c r="D66" s="35" t="s">
        <v>28</v>
      </c>
      <c r="E66" s="154">
        <v>1</v>
      </c>
      <c r="F66" s="182">
        <f t="shared" si="0"/>
        <v>666.70005299999991</v>
      </c>
      <c r="G66" s="183">
        <f t="shared" si="7"/>
        <v>666.70005299999991</v>
      </c>
      <c r="H66" s="217">
        <v>514.30999999999995</v>
      </c>
      <c r="I66" s="218">
        <v>0.29630000000000001</v>
      </c>
      <c r="J66" s="217">
        <f t="shared" si="2"/>
        <v>666.70005299999991</v>
      </c>
      <c r="K66" s="64"/>
    </row>
    <row r="67" spans="1:11" s="3" customFormat="1" ht="36" x14ac:dyDescent="0.2">
      <c r="A67" s="125" t="s">
        <v>508</v>
      </c>
      <c r="B67" s="150" t="s">
        <v>477</v>
      </c>
      <c r="C67" s="117" t="s">
        <v>118</v>
      </c>
      <c r="D67" s="35" t="s">
        <v>28</v>
      </c>
      <c r="E67" s="154">
        <v>4</v>
      </c>
      <c r="F67" s="182">
        <f t="shared" si="0"/>
        <v>18.433386000000002</v>
      </c>
      <c r="G67" s="183">
        <f t="shared" si="7"/>
        <v>73.733544000000009</v>
      </c>
      <c r="H67" s="217">
        <v>14.22</v>
      </c>
      <c r="I67" s="218">
        <v>0.29630000000000001</v>
      </c>
      <c r="J67" s="217">
        <f t="shared" si="2"/>
        <v>18.433386000000002</v>
      </c>
      <c r="K67" s="64"/>
    </row>
    <row r="68" spans="1:11" s="3" customFormat="1" ht="15" customHeight="1" x14ac:dyDescent="0.2">
      <c r="A68" s="125"/>
      <c r="B68" s="149"/>
      <c r="C68" s="120" t="s">
        <v>97</v>
      </c>
      <c r="D68" s="35"/>
      <c r="E68" s="147"/>
      <c r="F68" s="182"/>
      <c r="G68" s="183"/>
      <c r="H68" s="217"/>
      <c r="I68" s="218">
        <v>0.29630000000000001</v>
      </c>
      <c r="J68" s="217"/>
      <c r="K68" s="64"/>
    </row>
    <row r="69" spans="1:11" s="3" customFormat="1" ht="36" x14ac:dyDescent="0.2">
      <c r="A69" s="125" t="s">
        <v>509</v>
      </c>
      <c r="B69" s="150" t="s">
        <v>478</v>
      </c>
      <c r="C69" s="117" t="s">
        <v>122</v>
      </c>
      <c r="D69" s="35" t="s">
        <v>33</v>
      </c>
      <c r="E69" s="154">
        <v>7.6</v>
      </c>
      <c r="F69" s="182">
        <f t="shared" si="0"/>
        <v>13.663001999999999</v>
      </c>
      <c r="G69" s="183">
        <f t="shared" si="7"/>
        <v>103.83881519999998</v>
      </c>
      <c r="H69" s="217">
        <v>10.54</v>
      </c>
      <c r="I69" s="218">
        <v>0.29630000000000001</v>
      </c>
      <c r="J69" s="217">
        <f t="shared" si="2"/>
        <v>13.663001999999999</v>
      </c>
      <c r="K69" s="64"/>
    </row>
    <row r="70" spans="1:11" s="3" customFormat="1" ht="24" customHeight="1" x14ac:dyDescent="0.2">
      <c r="A70" s="125" t="s">
        <v>510</v>
      </c>
      <c r="B70" s="155" t="s">
        <v>236</v>
      </c>
      <c r="C70" s="117" t="s">
        <v>479</v>
      </c>
      <c r="D70" s="35" t="s">
        <v>33</v>
      </c>
      <c r="E70" s="153">
        <v>24.64</v>
      </c>
      <c r="F70" s="182">
        <f t="shared" si="0"/>
        <v>34.935285</v>
      </c>
      <c r="G70" s="183">
        <f t="shared" si="7"/>
        <v>860.8054224</v>
      </c>
      <c r="H70" s="217">
        <v>26.95</v>
      </c>
      <c r="I70" s="218">
        <v>0.29630000000000001</v>
      </c>
      <c r="J70" s="217">
        <f t="shared" si="2"/>
        <v>34.935285</v>
      </c>
      <c r="K70" s="64"/>
    </row>
    <row r="71" spans="1:11" s="3" customFormat="1" ht="36" x14ac:dyDescent="0.2">
      <c r="A71" s="125" t="s">
        <v>511</v>
      </c>
      <c r="B71" s="150" t="s">
        <v>480</v>
      </c>
      <c r="C71" s="117" t="s">
        <v>481</v>
      </c>
      <c r="D71" s="35" t="s">
        <v>33</v>
      </c>
      <c r="E71" s="153">
        <v>2.74</v>
      </c>
      <c r="F71" s="182">
        <f t="shared" si="0"/>
        <v>92.387300999999994</v>
      </c>
      <c r="G71" s="183">
        <f t="shared" si="7"/>
        <v>253.14120474000001</v>
      </c>
      <c r="H71" s="217">
        <v>71.27</v>
      </c>
      <c r="I71" s="218">
        <v>0.29630000000000001</v>
      </c>
      <c r="J71" s="217">
        <f t="shared" si="2"/>
        <v>92.387300999999994</v>
      </c>
      <c r="K71" s="64"/>
    </row>
    <row r="72" spans="1:11" s="3" customFormat="1" ht="37.5" customHeight="1" x14ac:dyDescent="0.2">
      <c r="A72" s="125" t="s">
        <v>512</v>
      </c>
      <c r="B72" s="150" t="s">
        <v>485</v>
      </c>
      <c r="C72" s="117" t="s">
        <v>98</v>
      </c>
      <c r="D72" s="35" t="s">
        <v>28</v>
      </c>
      <c r="E72" s="154">
        <v>7</v>
      </c>
      <c r="F72" s="182">
        <f t="shared" si="0"/>
        <v>73.798359000000005</v>
      </c>
      <c r="G72" s="183">
        <f t="shared" si="7"/>
        <v>516.58851300000003</v>
      </c>
      <c r="H72" s="217">
        <v>56.93</v>
      </c>
      <c r="I72" s="218">
        <v>0.29630000000000001</v>
      </c>
      <c r="J72" s="217">
        <f t="shared" si="2"/>
        <v>73.798359000000005</v>
      </c>
      <c r="K72" s="64"/>
    </row>
    <row r="73" spans="1:11" s="3" customFormat="1" ht="27" customHeight="1" x14ac:dyDescent="0.2">
      <c r="A73" s="125" t="s">
        <v>513</v>
      </c>
      <c r="B73" s="150" t="s">
        <v>484</v>
      </c>
      <c r="C73" s="117" t="s">
        <v>127</v>
      </c>
      <c r="D73" s="35" t="s">
        <v>28</v>
      </c>
      <c r="E73" s="154">
        <v>2</v>
      </c>
      <c r="F73" s="182">
        <f t="shared" si="0"/>
        <v>39.109371000000003</v>
      </c>
      <c r="G73" s="183">
        <f t="shared" si="7"/>
        <v>78.218742000000006</v>
      </c>
      <c r="H73" s="217">
        <v>30.17</v>
      </c>
      <c r="I73" s="218">
        <v>0.29630000000000001</v>
      </c>
      <c r="J73" s="217">
        <f t="shared" si="2"/>
        <v>39.109371000000003</v>
      </c>
      <c r="K73" s="64"/>
    </row>
    <row r="74" spans="1:11" s="3" customFormat="1" ht="24.75" customHeight="1" x14ac:dyDescent="0.2">
      <c r="A74" s="125" t="s">
        <v>514</v>
      </c>
      <c r="B74" s="150" t="s">
        <v>482</v>
      </c>
      <c r="C74" s="117" t="s">
        <v>483</v>
      </c>
      <c r="D74" s="35" t="s">
        <v>28</v>
      </c>
      <c r="E74" s="154">
        <v>1</v>
      </c>
      <c r="F74" s="182">
        <f t="shared" ref="F74:F137" si="8">J74</f>
        <v>621.77029500000003</v>
      </c>
      <c r="G74" s="183">
        <f t="shared" si="7"/>
        <v>621.77029500000003</v>
      </c>
      <c r="H74" s="217">
        <v>479.65</v>
      </c>
      <c r="I74" s="218">
        <v>0.29630000000000001</v>
      </c>
      <c r="J74" s="217">
        <f t="shared" si="2"/>
        <v>621.77029500000003</v>
      </c>
      <c r="K74" s="64"/>
    </row>
    <row r="75" spans="1:11" s="3" customFormat="1" ht="12.75" customHeight="1" x14ac:dyDescent="0.2">
      <c r="A75" s="125"/>
      <c r="B75" s="146"/>
      <c r="C75" s="116" t="s">
        <v>17</v>
      </c>
      <c r="D75" s="35"/>
      <c r="E75" s="147"/>
      <c r="F75" s="182"/>
      <c r="G75" s="194">
        <f>SUM(G62:G74)</f>
        <v>6107.1329674199997</v>
      </c>
      <c r="H75" s="217"/>
      <c r="I75" s="218">
        <v>0.29630000000000001</v>
      </c>
      <c r="J75" s="217"/>
      <c r="K75" s="64"/>
    </row>
    <row r="76" spans="1:11" s="3" customFormat="1" ht="12.75" customHeight="1" x14ac:dyDescent="0.2">
      <c r="A76" s="44">
        <v>9</v>
      </c>
      <c r="B76" s="149"/>
      <c r="C76" s="124" t="s">
        <v>71</v>
      </c>
      <c r="D76" s="147"/>
      <c r="E76" s="147"/>
      <c r="F76" s="182"/>
      <c r="G76" s="183"/>
      <c r="H76" s="217"/>
      <c r="I76" s="218">
        <v>0.29630000000000001</v>
      </c>
      <c r="J76" s="217"/>
      <c r="K76" s="64"/>
    </row>
    <row r="77" spans="1:11" s="3" customFormat="1" ht="12.75" customHeight="1" x14ac:dyDescent="0.2">
      <c r="A77" s="44"/>
      <c r="B77" s="149"/>
      <c r="C77" s="124" t="s">
        <v>185</v>
      </c>
      <c r="D77" s="35"/>
      <c r="E77" s="147"/>
      <c r="F77" s="182"/>
      <c r="G77" s="183"/>
      <c r="H77" s="217"/>
      <c r="I77" s="218">
        <v>0.29630000000000001</v>
      </c>
      <c r="J77" s="217"/>
      <c r="K77" s="64"/>
    </row>
    <row r="78" spans="1:11" s="3" customFormat="1" ht="48" x14ac:dyDescent="0.2">
      <c r="A78" s="125" t="s">
        <v>34</v>
      </c>
      <c r="B78" s="150" t="s">
        <v>486</v>
      </c>
      <c r="C78" s="117" t="s">
        <v>192</v>
      </c>
      <c r="D78" s="35" t="s">
        <v>15</v>
      </c>
      <c r="E78" s="147">
        <v>170.83</v>
      </c>
      <c r="F78" s="182">
        <f t="shared" si="8"/>
        <v>97.585464000000002</v>
      </c>
      <c r="G78" s="183">
        <f>F78*E78</f>
        <v>16670.524815120003</v>
      </c>
      <c r="H78" s="217">
        <v>75.28</v>
      </c>
      <c r="I78" s="218">
        <v>0.29630000000000001</v>
      </c>
      <c r="J78" s="217">
        <f t="shared" ref="J78:J140" si="9">H78+(H78*I78)</f>
        <v>97.585464000000002</v>
      </c>
      <c r="K78" s="64"/>
    </row>
    <row r="79" spans="1:11" s="3" customFormat="1" ht="12.75" customHeight="1" x14ac:dyDescent="0.2">
      <c r="A79" s="125"/>
      <c r="B79" s="149"/>
      <c r="C79" s="124" t="s">
        <v>189</v>
      </c>
      <c r="D79" s="35"/>
      <c r="E79" s="147"/>
      <c r="F79" s="182"/>
      <c r="G79" s="183"/>
      <c r="H79" s="217"/>
      <c r="I79" s="218">
        <v>0.29630000000000001</v>
      </c>
      <c r="J79" s="217"/>
      <c r="K79" s="64"/>
    </row>
    <row r="80" spans="1:11" s="3" customFormat="1" ht="24" customHeight="1" x14ac:dyDescent="0.2">
      <c r="A80" s="125" t="s">
        <v>35</v>
      </c>
      <c r="B80" s="63" t="s">
        <v>488</v>
      </c>
      <c r="C80" s="123" t="s">
        <v>487</v>
      </c>
      <c r="D80" s="35" t="s">
        <v>15</v>
      </c>
      <c r="E80" s="151">
        <v>170.83</v>
      </c>
      <c r="F80" s="182">
        <f t="shared" si="8"/>
        <v>369.04364699999996</v>
      </c>
      <c r="G80" s="183">
        <f t="shared" si="7"/>
        <v>63043.72621701</v>
      </c>
      <c r="H80" s="217">
        <v>284.69</v>
      </c>
      <c r="I80" s="218">
        <v>0.29630000000000001</v>
      </c>
      <c r="J80" s="217">
        <f t="shared" si="9"/>
        <v>369.04364699999996</v>
      </c>
      <c r="K80" s="64"/>
    </row>
    <row r="81" spans="1:11" s="3" customFormat="1" ht="12" customHeight="1" x14ac:dyDescent="0.2">
      <c r="A81" s="125"/>
      <c r="B81" s="63"/>
      <c r="C81" s="120" t="s">
        <v>187</v>
      </c>
      <c r="D81" s="35"/>
      <c r="E81" s="147"/>
      <c r="F81" s="182"/>
      <c r="G81" s="194"/>
      <c r="H81" s="217"/>
      <c r="I81" s="218">
        <v>0.29630000000000001</v>
      </c>
      <c r="J81" s="217"/>
      <c r="K81" s="64"/>
    </row>
    <row r="82" spans="1:11" s="3" customFormat="1" ht="24" customHeight="1" x14ac:dyDescent="0.2">
      <c r="A82" s="125" t="s">
        <v>36</v>
      </c>
      <c r="B82" s="63" t="s">
        <v>244</v>
      </c>
      <c r="C82" s="123" t="s">
        <v>188</v>
      </c>
      <c r="D82" s="35" t="s">
        <v>33</v>
      </c>
      <c r="E82" s="151">
        <v>19.75</v>
      </c>
      <c r="F82" s="182">
        <f t="shared" si="8"/>
        <v>171.25419300000001</v>
      </c>
      <c r="G82" s="183">
        <f t="shared" ref="G82" si="10">F82*E82</f>
        <v>3382.2703117500005</v>
      </c>
      <c r="H82" s="217">
        <v>132.11000000000001</v>
      </c>
      <c r="I82" s="218">
        <v>0.29630000000000001</v>
      </c>
      <c r="J82" s="217">
        <f t="shared" si="9"/>
        <v>171.25419300000001</v>
      </c>
      <c r="K82" s="64"/>
    </row>
    <row r="83" spans="1:11" s="3" customFormat="1" ht="12" customHeight="1" x14ac:dyDescent="0.2">
      <c r="A83" s="125"/>
      <c r="B83" s="63"/>
      <c r="C83" s="118" t="s">
        <v>17</v>
      </c>
      <c r="D83" s="35"/>
      <c r="E83" s="147"/>
      <c r="F83" s="182"/>
      <c r="G83" s="194">
        <f>G82+G80+G78</f>
        <v>83096.521343880013</v>
      </c>
      <c r="H83" s="217"/>
      <c r="I83" s="218">
        <v>0.29630000000000001</v>
      </c>
      <c r="J83" s="217"/>
      <c r="K83" s="64"/>
    </row>
    <row r="84" spans="1:11" s="3" customFormat="1" ht="14.25" customHeight="1" x14ac:dyDescent="0.2">
      <c r="A84" s="44">
        <v>10</v>
      </c>
      <c r="B84" s="146"/>
      <c r="C84" s="120" t="s">
        <v>7</v>
      </c>
      <c r="D84" s="35"/>
      <c r="E84" s="147"/>
      <c r="F84" s="182"/>
      <c r="G84" s="183"/>
      <c r="H84" s="217"/>
      <c r="I84" s="218">
        <v>0.29630000000000001</v>
      </c>
      <c r="J84" s="217"/>
      <c r="K84" s="64"/>
    </row>
    <row r="85" spans="1:11" s="3" customFormat="1" ht="24" customHeight="1" x14ac:dyDescent="0.2">
      <c r="A85" s="125" t="s">
        <v>37</v>
      </c>
      <c r="B85" s="150" t="s">
        <v>266</v>
      </c>
      <c r="C85" s="117" t="s">
        <v>265</v>
      </c>
      <c r="D85" s="35" t="s">
        <v>15</v>
      </c>
      <c r="E85" s="45">
        <v>274.63</v>
      </c>
      <c r="F85" s="182">
        <f t="shared" si="8"/>
        <v>26.768594999999998</v>
      </c>
      <c r="G85" s="183">
        <f t="shared" si="7"/>
        <v>7351.4592448499989</v>
      </c>
      <c r="H85" s="217">
        <v>20.65</v>
      </c>
      <c r="I85" s="218">
        <v>0.29630000000000001</v>
      </c>
      <c r="J85" s="217">
        <f t="shared" si="9"/>
        <v>26.768594999999998</v>
      </c>
      <c r="K85" s="64"/>
    </row>
    <row r="86" spans="1:11" s="3" customFormat="1" ht="24" customHeight="1" x14ac:dyDescent="0.2">
      <c r="A86" s="125" t="s">
        <v>38</v>
      </c>
      <c r="B86" s="150" t="s">
        <v>268</v>
      </c>
      <c r="C86" s="117" t="s">
        <v>267</v>
      </c>
      <c r="D86" s="35" t="s">
        <v>15</v>
      </c>
      <c r="E86" s="156">
        <v>46.6</v>
      </c>
      <c r="F86" s="182">
        <f t="shared" si="8"/>
        <v>28.350081000000003</v>
      </c>
      <c r="G86" s="183">
        <f t="shared" si="7"/>
        <v>1321.1137746000002</v>
      </c>
      <c r="H86" s="217">
        <v>21.87</v>
      </c>
      <c r="I86" s="218">
        <v>0.29630000000000001</v>
      </c>
      <c r="J86" s="217">
        <f t="shared" si="9"/>
        <v>28.350081000000003</v>
      </c>
      <c r="K86" s="64"/>
    </row>
    <row r="87" spans="1:11" s="3" customFormat="1" ht="48" x14ac:dyDescent="0.2">
      <c r="A87" s="125" t="s">
        <v>138</v>
      </c>
      <c r="B87" s="150" t="s">
        <v>490</v>
      </c>
      <c r="C87" s="117" t="s">
        <v>489</v>
      </c>
      <c r="D87" s="35" t="s">
        <v>15</v>
      </c>
      <c r="E87" s="156">
        <v>30.08</v>
      </c>
      <c r="F87" s="182">
        <f t="shared" si="8"/>
        <v>28.531563000000002</v>
      </c>
      <c r="G87" s="183">
        <f t="shared" si="7"/>
        <v>858.22941504000005</v>
      </c>
      <c r="H87" s="217">
        <v>22.01</v>
      </c>
      <c r="I87" s="218">
        <v>0.29630000000000001</v>
      </c>
      <c r="J87" s="217">
        <f t="shared" si="9"/>
        <v>28.531563000000002</v>
      </c>
      <c r="K87" s="64"/>
    </row>
    <row r="88" spans="1:11" s="3" customFormat="1" ht="36" x14ac:dyDescent="0.2">
      <c r="A88" s="125" t="s">
        <v>356</v>
      </c>
      <c r="B88" s="150" t="s">
        <v>289</v>
      </c>
      <c r="C88" s="117" t="s">
        <v>491</v>
      </c>
      <c r="D88" s="35" t="s">
        <v>15</v>
      </c>
      <c r="E88" s="156">
        <v>51.64</v>
      </c>
      <c r="F88" s="182">
        <f t="shared" si="8"/>
        <v>21.894507000000001</v>
      </c>
      <c r="G88" s="183">
        <f t="shared" si="7"/>
        <v>1130.6323414800002</v>
      </c>
      <c r="H88" s="217">
        <v>16.89</v>
      </c>
      <c r="I88" s="218">
        <v>0.29630000000000001</v>
      </c>
      <c r="J88" s="217">
        <f t="shared" si="9"/>
        <v>21.894507000000001</v>
      </c>
      <c r="K88" s="64"/>
    </row>
    <row r="89" spans="1:11" s="3" customFormat="1" ht="11.25" customHeight="1" x14ac:dyDescent="0.2">
      <c r="A89" s="125"/>
      <c r="B89" s="146"/>
      <c r="C89" s="118" t="s">
        <v>17</v>
      </c>
      <c r="D89" s="35"/>
      <c r="E89" s="147"/>
      <c r="F89" s="182"/>
      <c r="G89" s="194">
        <f>SUM(G85:G88)</f>
        <v>10661.434775969999</v>
      </c>
      <c r="H89" s="217"/>
      <c r="I89" s="218">
        <v>0.29630000000000001</v>
      </c>
      <c r="J89" s="217"/>
      <c r="K89" s="64"/>
    </row>
    <row r="90" spans="1:11" s="3" customFormat="1" ht="13.5" customHeight="1" x14ac:dyDescent="0.2">
      <c r="A90" s="44">
        <v>11</v>
      </c>
      <c r="B90" s="146"/>
      <c r="C90" s="120" t="s">
        <v>99</v>
      </c>
      <c r="D90" s="35"/>
      <c r="E90" s="147"/>
      <c r="F90" s="182"/>
      <c r="G90" s="183"/>
      <c r="H90" s="217"/>
      <c r="I90" s="218">
        <v>0.29630000000000001</v>
      </c>
      <c r="J90" s="217"/>
      <c r="K90" s="64"/>
    </row>
    <row r="91" spans="1:11" s="3" customFormat="1" ht="24" x14ac:dyDescent="0.2">
      <c r="A91" s="125" t="s">
        <v>39</v>
      </c>
      <c r="B91" s="150" t="s">
        <v>492</v>
      </c>
      <c r="C91" s="117" t="s">
        <v>128</v>
      </c>
      <c r="D91" s="35" t="s">
        <v>28</v>
      </c>
      <c r="E91" s="147">
        <v>2</v>
      </c>
      <c r="F91" s="182">
        <f t="shared" si="8"/>
        <v>274.802637</v>
      </c>
      <c r="G91" s="183">
        <f t="shared" si="7"/>
        <v>549.60527400000001</v>
      </c>
      <c r="H91" s="217">
        <v>211.99</v>
      </c>
      <c r="I91" s="218">
        <v>0.29630000000000001</v>
      </c>
      <c r="J91" s="217">
        <f t="shared" si="9"/>
        <v>274.802637</v>
      </c>
      <c r="K91" s="64"/>
    </row>
    <row r="92" spans="1:11" s="3" customFormat="1" ht="48" x14ac:dyDescent="0.2">
      <c r="A92" s="125" t="s">
        <v>81</v>
      </c>
      <c r="B92" s="150" t="s">
        <v>493</v>
      </c>
      <c r="C92" s="117" t="s">
        <v>129</v>
      </c>
      <c r="D92" s="35" t="s">
        <v>28</v>
      </c>
      <c r="E92" s="147">
        <v>2</v>
      </c>
      <c r="F92" s="182">
        <f t="shared" si="8"/>
        <v>687.18159300000002</v>
      </c>
      <c r="G92" s="183">
        <f>E92*F92</f>
        <v>1374.363186</v>
      </c>
      <c r="H92" s="217">
        <v>530.11</v>
      </c>
      <c r="I92" s="218">
        <v>0.29630000000000001</v>
      </c>
      <c r="J92" s="217">
        <f t="shared" si="9"/>
        <v>687.18159300000002</v>
      </c>
      <c r="K92" s="64"/>
    </row>
    <row r="93" spans="1:11" s="3" customFormat="1" ht="24" x14ac:dyDescent="0.2">
      <c r="A93" s="125" t="s">
        <v>82</v>
      </c>
      <c r="B93" s="150" t="s">
        <v>494</v>
      </c>
      <c r="C93" s="117" t="s">
        <v>495</v>
      </c>
      <c r="D93" s="35" t="s">
        <v>15</v>
      </c>
      <c r="E93" s="147">
        <v>0.72</v>
      </c>
      <c r="F93" s="182">
        <f t="shared" si="8"/>
        <v>286.59896700000002</v>
      </c>
      <c r="G93" s="183">
        <f>F93*E93</f>
        <v>206.35125624</v>
      </c>
      <c r="H93" s="217">
        <v>221.09</v>
      </c>
      <c r="I93" s="218">
        <v>0.29630000000000001</v>
      </c>
      <c r="J93" s="217">
        <f t="shared" si="9"/>
        <v>286.59896700000002</v>
      </c>
      <c r="K93" s="64"/>
    </row>
    <row r="94" spans="1:11" s="3" customFormat="1" ht="14.25" customHeight="1" x14ac:dyDescent="0.2">
      <c r="A94" s="125"/>
      <c r="B94" s="149"/>
      <c r="C94" s="118" t="s">
        <v>17</v>
      </c>
      <c r="D94" s="35"/>
      <c r="E94" s="147"/>
      <c r="F94" s="182"/>
      <c r="G94" s="194">
        <f>SUM(G91:G93)</f>
        <v>2130.3197162400002</v>
      </c>
      <c r="H94" s="217"/>
      <c r="I94" s="218">
        <v>0.29630000000000001</v>
      </c>
      <c r="J94" s="217"/>
      <c r="K94" s="64"/>
    </row>
    <row r="95" spans="1:11" s="3" customFormat="1" ht="17.25" customHeight="1" x14ac:dyDescent="0.2">
      <c r="A95" s="44">
        <v>12</v>
      </c>
      <c r="B95" s="149"/>
      <c r="C95" s="120" t="s">
        <v>101</v>
      </c>
      <c r="D95" s="35"/>
      <c r="E95" s="147"/>
      <c r="F95" s="182"/>
      <c r="G95" s="183"/>
      <c r="H95" s="217"/>
      <c r="I95" s="218">
        <v>0.29630000000000001</v>
      </c>
      <c r="J95" s="217"/>
      <c r="K95" s="64"/>
    </row>
    <row r="96" spans="1:11" s="3" customFormat="1" ht="27" customHeight="1" x14ac:dyDescent="0.2">
      <c r="A96" s="125" t="s">
        <v>40</v>
      </c>
      <c r="B96" s="150" t="s">
        <v>496</v>
      </c>
      <c r="C96" s="114" t="s">
        <v>498</v>
      </c>
      <c r="D96" s="35" t="s">
        <v>19</v>
      </c>
      <c r="E96" s="45">
        <v>0.52</v>
      </c>
      <c r="F96" s="182">
        <f t="shared" si="8"/>
        <v>150.48746700000001</v>
      </c>
      <c r="G96" s="183">
        <f t="shared" ref="G96:G99" si="11">E96*F96</f>
        <v>78.253482840000004</v>
      </c>
      <c r="H96" s="217">
        <v>116.09</v>
      </c>
      <c r="I96" s="218">
        <v>0.29630000000000001</v>
      </c>
      <c r="J96" s="217">
        <f t="shared" si="9"/>
        <v>150.48746700000001</v>
      </c>
      <c r="K96" s="64"/>
    </row>
    <row r="97" spans="1:11" s="3" customFormat="1" ht="24" x14ac:dyDescent="0.2">
      <c r="A97" s="125" t="s">
        <v>41</v>
      </c>
      <c r="B97" s="150" t="s">
        <v>497</v>
      </c>
      <c r="C97" s="117" t="s">
        <v>280</v>
      </c>
      <c r="D97" s="35" t="s">
        <v>15</v>
      </c>
      <c r="E97" s="45">
        <v>9.84</v>
      </c>
      <c r="F97" s="182">
        <f t="shared" si="8"/>
        <v>845.70611999999994</v>
      </c>
      <c r="G97" s="197">
        <f t="shared" si="11"/>
        <v>8321.7482208000001</v>
      </c>
      <c r="H97" s="217">
        <v>652.4</v>
      </c>
      <c r="I97" s="218">
        <v>0.29630000000000001</v>
      </c>
      <c r="J97" s="217">
        <f t="shared" si="9"/>
        <v>845.70611999999994</v>
      </c>
      <c r="K97" s="64"/>
    </row>
    <row r="98" spans="1:11" s="3" customFormat="1" ht="24" x14ac:dyDescent="0.2">
      <c r="A98" s="125" t="s">
        <v>134</v>
      </c>
      <c r="B98" s="150" t="s">
        <v>499</v>
      </c>
      <c r="C98" s="117" t="s">
        <v>500</v>
      </c>
      <c r="D98" s="35" t="s">
        <v>15</v>
      </c>
      <c r="E98" s="45">
        <v>8.8000000000000007</v>
      </c>
      <c r="F98" s="182">
        <f t="shared" si="8"/>
        <v>631.69995300000005</v>
      </c>
      <c r="G98" s="197">
        <f t="shared" si="11"/>
        <v>5558.9595864000012</v>
      </c>
      <c r="H98" s="217">
        <v>487.31</v>
      </c>
      <c r="I98" s="218">
        <v>0.29630000000000001</v>
      </c>
      <c r="J98" s="217">
        <f t="shared" si="9"/>
        <v>631.69995300000005</v>
      </c>
      <c r="K98" s="64"/>
    </row>
    <row r="99" spans="1:11" s="3" customFormat="1" ht="24" x14ac:dyDescent="0.2">
      <c r="A99" s="125" t="s">
        <v>135</v>
      </c>
      <c r="B99" s="150" t="s">
        <v>275</v>
      </c>
      <c r="C99" s="117" t="s">
        <v>276</v>
      </c>
      <c r="D99" s="35" t="s">
        <v>15</v>
      </c>
      <c r="E99" s="45">
        <v>3.6</v>
      </c>
      <c r="F99" s="182">
        <f t="shared" si="8"/>
        <v>1370.3316929999999</v>
      </c>
      <c r="G99" s="197">
        <f t="shared" si="11"/>
        <v>4933.1940947999992</v>
      </c>
      <c r="H99" s="217">
        <v>1057.1099999999999</v>
      </c>
      <c r="I99" s="218">
        <v>0.29630000000000001</v>
      </c>
      <c r="J99" s="217">
        <f t="shared" si="9"/>
        <v>1370.3316929999999</v>
      </c>
      <c r="K99" s="64"/>
    </row>
    <row r="100" spans="1:11" s="3" customFormat="1" ht="13.5" customHeight="1" x14ac:dyDescent="0.2">
      <c r="A100" s="125"/>
      <c r="B100" s="149"/>
      <c r="C100" s="118" t="s">
        <v>17</v>
      </c>
      <c r="D100" s="35"/>
      <c r="E100" s="45"/>
      <c r="F100" s="182"/>
      <c r="G100" s="194">
        <f>SUM(G96:G99)</f>
        <v>18892.15538484</v>
      </c>
      <c r="H100" s="217"/>
      <c r="I100" s="218">
        <v>0.29630000000000001</v>
      </c>
      <c r="J100" s="217"/>
      <c r="K100" s="64"/>
    </row>
    <row r="101" spans="1:11" s="3" customFormat="1" x14ac:dyDescent="0.2">
      <c r="A101" s="44">
        <v>13</v>
      </c>
      <c r="B101" s="149"/>
      <c r="C101" s="120" t="s">
        <v>73</v>
      </c>
      <c r="D101" s="35"/>
      <c r="E101" s="45"/>
      <c r="F101" s="182"/>
      <c r="G101" s="194"/>
      <c r="H101" s="217"/>
      <c r="I101" s="218">
        <v>0.29630000000000001</v>
      </c>
      <c r="J101" s="217"/>
    </row>
    <row r="102" spans="1:11" s="3" customFormat="1" ht="36" x14ac:dyDescent="0.2">
      <c r="A102" s="125" t="s">
        <v>42</v>
      </c>
      <c r="B102" s="150" t="s">
        <v>501</v>
      </c>
      <c r="C102" s="114" t="s">
        <v>502</v>
      </c>
      <c r="D102" s="35" t="s">
        <v>15</v>
      </c>
      <c r="E102" s="45">
        <v>0.95</v>
      </c>
      <c r="F102" s="182">
        <f t="shared" si="8"/>
        <v>148.244868</v>
      </c>
      <c r="G102" s="197">
        <f>E102*F102</f>
        <v>140.8326246</v>
      </c>
      <c r="H102" s="217">
        <v>114.36</v>
      </c>
      <c r="I102" s="218">
        <v>0.29630000000000001</v>
      </c>
      <c r="J102" s="217">
        <f t="shared" si="9"/>
        <v>148.244868</v>
      </c>
      <c r="K102" s="64"/>
    </row>
    <row r="103" spans="1:11" s="3" customFormat="1" ht="39" customHeight="1" x14ac:dyDescent="0.2">
      <c r="A103" s="125" t="s">
        <v>515</v>
      </c>
      <c r="B103" s="150" t="s">
        <v>503</v>
      </c>
      <c r="C103" s="117" t="s">
        <v>72</v>
      </c>
      <c r="D103" s="35" t="s">
        <v>19</v>
      </c>
      <c r="E103" s="45">
        <v>0.1</v>
      </c>
      <c r="F103" s="182">
        <f t="shared" si="8"/>
        <v>347.25284399999998</v>
      </c>
      <c r="G103" s="197">
        <f t="shared" ref="G103:G105" si="12">E103*F103</f>
        <v>34.7252844</v>
      </c>
      <c r="H103" s="217">
        <v>267.88</v>
      </c>
      <c r="I103" s="218">
        <v>0.29630000000000001</v>
      </c>
      <c r="J103" s="217">
        <f t="shared" si="9"/>
        <v>347.25284399999998</v>
      </c>
      <c r="K103" s="64"/>
    </row>
    <row r="104" spans="1:11" s="3" customFormat="1" ht="48" x14ac:dyDescent="0.2">
      <c r="A104" s="125" t="s">
        <v>516</v>
      </c>
      <c r="B104" s="150" t="s">
        <v>504</v>
      </c>
      <c r="C104" s="117" t="s">
        <v>74</v>
      </c>
      <c r="D104" s="35" t="s">
        <v>15</v>
      </c>
      <c r="E104" s="157">
        <v>6.35</v>
      </c>
      <c r="F104" s="182">
        <f t="shared" si="8"/>
        <v>75.315030000000007</v>
      </c>
      <c r="G104" s="183">
        <f t="shared" si="12"/>
        <v>478.25044050000002</v>
      </c>
      <c r="H104" s="217">
        <v>58.1</v>
      </c>
      <c r="I104" s="218">
        <v>0.29630000000000001</v>
      </c>
      <c r="J104" s="217">
        <f t="shared" si="9"/>
        <v>75.315030000000007</v>
      </c>
      <c r="K104" s="64"/>
    </row>
    <row r="105" spans="1:11" s="3" customFormat="1" ht="36" x14ac:dyDescent="0.2">
      <c r="A105" s="125" t="s">
        <v>517</v>
      </c>
      <c r="B105" s="150" t="s">
        <v>505</v>
      </c>
      <c r="C105" s="114" t="s">
        <v>75</v>
      </c>
      <c r="D105" s="35" t="s">
        <v>15</v>
      </c>
      <c r="E105" s="158">
        <v>12.7</v>
      </c>
      <c r="F105" s="182">
        <f t="shared" si="8"/>
        <v>4.174086</v>
      </c>
      <c r="G105" s="197">
        <f t="shared" si="12"/>
        <v>53.010892199999994</v>
      </c>
      <c r="H105" s="217">
        <v>3.22</v>
      </c>
      <c r="I105" s="218">
        <v>0.29630000000000001</v>
      </c>
      <c r="J105" s="217">
        <f t="shared" si="9"/>
        <v>4.174086</v>
      </c>
      <c r="K105" s="64"/>
    </row>
    <row r="106" spans="1:11" s="3" customFormat="1" ht="12.75" customHeight="1" x14ac:dyDescent="0.2">
      <c r="A106" s="125"/>
      <c r="B106" s="146"/>
      <c r="C106" s="118" t="s">
        <v>17</v>
      </c>
      <c r="D106" s="35"/>
      <c r="E106" s="158"/>
      <c r="F106" s="182"/>
      <c r="G106" s="194">
        <f>SUM(G102:G105)</f>
        <v>706.81924170000002</v>
      </c>
      <c r="H106" s="217"/>
      <c r="I106" s="218">
        <v>0.29630000000000001</v>
      </c>
      <c r="J106" s="217"/>
    </row>
    <row r="107" spans="1:11" s="3" customFormat="1" ht="12.75" customHeight="1" x14ac:dyDescent="0.2">
      <c r="A107" s="165">
        <v>14</v>
      </c>
      <c r="B107" s="166"/>
      <c r="C107" s="175" t="s">
        <v>362</v>
      </c>
      <c r="D107" s="166"/>
      <c r="E107" s="158"/>
      <c r="F107" s="182"/>
      <c r="G107" s="183"/>
      <c r="H107" s="217"/>
      <c r="I107" s="218">
        <v>0.29630000000000001</v>
      </c>
      <c r="J107" s="217"/>
    </row>
    <row r="108" spans="1:11" s="3" customFormat="1" ht="24" x14ac:dyDescent="0.2">
      <c r="A108" s="169" t="s">
        <v>518</v>
      </c>
      <c r="B108" s="150" t="s">
        <v>519</v>
      </c>
      <c r="C108" s="171" t="s">
        <v>520</v>
      </c>
      <c r="D108" s="170" t="s">
        <v>15</v>
      </c>
      <c r="E108" s="158">
        <f>'MEMÓRIA DE CÁLCULO'!D107</f>
        <v>104.38</v>
      </c>
      <c r="F108" s="182">
        <f t="shared" si="8"/>
        <v>12.755592</v>
      </c>
      <c r="G108" s="183">
        <f>F108*E108</f>
        <v>1331.42869296</v>
      </c>
      <c r="H108" s="217">
        <v>9.84</v>
      </c>
      <c r="I108" s="218">
        <v>0.29630000000000001</v>
      </c>
      <c r="J108" s="217">
        <f t="shared" ref="J108" si="13">H108+(H108*I108)</f>
        <v>12.755592</v>
      </c>
    </row>
    <row r="109" spans="1:11" s="3" customFormat="1" ht="12.75" customHeight="1" x14ac:dyDescent="0.2">
      <c r="A109" s="165"/>
      <c r="B109" s="166"/>
      <c r="C109" s="174" t="s">
        <v>17</v>
      </c>
      <c r="D109" s="166"/>
      <c r="E109" s="168"/>
      <c r="F109" s="182"/>
      <c r="G109" s="194">
        <f>SUM(G108)</f>
        <v>1331.42869296</v>
      </c>
      <c r="H109" s="217"/>
      <c r="I109" s="218"/>
      <c r="J109" s="217"/>
    </row>
    <row r="110" spans="1:11" s="3" customFormat="1" ht="12.75" customHeight="1" x14ac:dyDescent="0.2">
      <c r="A110" s="125"/>
      <c r="B110" s="146"/>
      <c r="C110" s="181" t="s">
        <v>365</v>
      </c>
      <c r="D110" s="35"/>
      <c r="E110" s="38"/>
      <c r="F110" s="182"/>
      <c r="G110" s="194">
        <f>G106+G100+G94+G89+G83+G75+G59+G48+G41+G34+G23+G20+G10+G109</f>
        <v>202210.05957471</v>
      </c>
      <c r="H110" s="217"/>
      <c r="I110" s="218"/>
      <c r="J110" s="217"/>
    </row>
    <row r="111" spans="1:11" s="3" customFormat="1" ht="12.75" customHeight="1" x14ac:dyDescent="0.2">
      <c r="A111" s="125"/>
      <c r="B111" s="146"/>
      <c r="C111" s="181"/>
      <c r="D111" s="35"/>
      <c r="E111" s="38"/>
      <c r="F111" s="182"/>
      <c r="G111" s="194"/>
      <c r="H111" s="217"/>
      <c r="I111" s="218"/>
      <c r="J111" s="217"/>
    </row>
    <row r="112" spans="1:11" s="3" customFormat="1" ht="12.75" customHeight="1" x14ac:dyDescent="0.2">
      <c r="A112" s="125"/>
      <c r="B112" s="146"/>
      <c r="C112" s="181" t="s">
        <v>364</v>
      </c>
      <c r="D112" s="35"/>
      <c r="E112" s="38"/>
      <c r="F112" s="182"/>
      <c r="G112" s="194"/>
      <c r="H112" s="217"/>
      <c r="I112" s="218"/>
      <c r="J112" s="217"/>
    </row>
    <row r="113" spans="1:10" s="3" customFormat="1" ht="12.75" customHeight="1" x14ac:dyDescent="0.2">
      <c r="A113" s="165">
        <v>1</v>
      </c>
      <c r="B113" s="166"/>
      <c r="C113" s="167" t="s">
        <v>292</v>
      </c>
      <c r="D113" s="166"/>
      <c r="E113" s="168"/>
      <c r="F113" s="182"/>
      <c r="G113" s="198"/>
      <c r="H113" s="217"/>
      <c r="I113" s="218"/>
      <c r="J113" s="217"/>
    </row>
    <row r="114" spans="1:10" s="3" customFormat="1" ht="24" x14ac:dyDescent="0.2">
      <c r="A114" s="169" t="s">
        <v>14</v>
      </c>
      <c r="B114" s="180" t="s">
        <v>544</v>
      </c>
      <c r="C114" s="171" t="s">
        <v>543</v>
      </c>
      <c r="D114" s="170" t="s">
        <v>293</v>
      </c>
      <c r="E114" s="172">
        <f>'MEMÓRIA DE CÁLCULO'!D111</f>
        <v>12.14</v>
      </c>
      <c r="F114" s="182">
        <f t="shared" si="8"/>
        <v>80.305785</v>
      </c>
      <c r="G114" s="199">
        <f t="shared" ref="G114:G116" si="14">F114*E114</f>
        <v>974.91222990000006</v>
      </c>
      <c r="H114" s="217">
        <v>61.95</v>
      </c>
      <c r="I114" s="218">
        <v>0.29630000000000001</v>
      </c>
      <c r="J114" s="217">
        <f t="shared" si="9"/>
        <v>80.305785</v>
      </c>
    </row>
    <row r="115" spans="1:10" s="3" customFormat="1" ht="24" x14ac:dyDescent="0.2">
      <c r="A115" s="169" t="s">
        <v>294</v>
      </c>
      <c r="B115" s="180" t="s">
        <v>545</v>
      </c>
      <c r="C115" s="171" t="s">
        <v>546</v>
      </c>
      <c r="D115" s="170" t="s">
        <v>295</v>
      </c>
      <c r="E115" s="172">
        <f>'MEMÓRIA DE CÁLCULO'!D112</f>
        <v>13.05</v>
      </c>
      <c r="F115" s="182">
        <f t="shared" si="8"/>
        <v>2.4111180000000001</v>
      </c>
      <c r="G115" s="199">
        <f t="shared" si="14"/>
        <v>31.465089900000002</v>
      </c>
      <c r="H115" s="217">
        <v>1.86</v>
      </c>
      <c r="I115" s="218">
        <v>0.29630000000000001</v>
      </c>
      <c r="J115" s="217">
        <f t="shared" si="9"/>
        <v>2.4111180000000001</v>
      </c>
    </row>
    <row r="116" spans="1:10" s="3" customFormat="1" ht="24" x14ac:dyDescent="0.2">
      <c r="A116" s="169" t="s">
        <v>296</v>
      </c>
      <c r="B116" s="180" t="s">
        <v>548</v>
      </c>
      <c r="C116" s="171" t="s">
        <v>547</v>
      </c>
      <c r="D116" s="170" t="s">
        <v>293</v>
      </c>
      <c r="E116" s="172">
        <f>'MEMÓRIA DE CÁLCULO'!D113</f>
        <v>8.6300000000000008</v>
      </c>
      <c r="F116" s="182">
        <f t="shared" si="8"/>
        <v>35.064914999999999</v>
      </c>
      <c r="G116" s="199">
        <f t="shared" si="14"/>
        <v>302.61021645</v>
      </c>
      <c r="H116" s="217">
        <v>27.05</v>
      </c>
      <c r="I116" s="218">
        <v>0.29630000000000001</v>
      </c>
      <c r="J116" s="217">
        <f t="shared" si="9"/>
        <v>35.064914999999999</v>
      </c>
    </row>
    <row r="117" spans="1:10" s="3" customFormat="1" ht="12.75" customHeight="1" x14ac:dyDescent="0.2">
      <c r="A117" s="165"/>
      <c r="B117" s="278"/>
      <c r="C117" s="174" t="s">
        <v>17</v>
      </c>
      <c r="D117" s="166"/>
      <c r="E117" s="172"/>
      <c r="F117" s="182"/>
      <c r="G117" s="198">
        <f>SUM(G114:G116)</f>
        <v>1308.9875362499999</v>
      </c>
      <c r="H117" s="217"/>
      <c r="I117" s="218">
        <v>0.29630000000000001</v>
      </c>
      <c r="J117" s="217"/>
    </row>
    <row r="118" spans="1:10" s="3" customFormat="1" ht="12.75" customHeight="1" x14ac:dyDescent="0.2">
      <c r="A118" s="165">
        <v>2</v>
      </c>
      <c r="B118" s="278"/>
      <c r="C118" s="175" t="s">
        <v>298</v>
      </c>
      <c r="D118" s="166"/>
      <c r="E118" s="172"/>
      <c r="F118" s="182"/>
      <c r="G118" s="198"/>
      <c r="H118" s="217"/>
      <c r="I118" s="218">
        <v>0.29630000000000001</v>
      </c>
      <c r="J118" s="217"/>
    </row>
    <row r="119" spans="1:10" s="3" customFormat="1" ht="12.75" customHeight="1" x14ac:dyDescent="0.2">
      <c r="A119" s="165" t="s">
        <v>18</v>
      </c>
      <c r="B119" s="278"/>
      <c r="C119" s="175" t="s">
        <v>299</v>
      </c>
      <c r="D119" s="166"/>
      <c r="E119" s="172"/>
      <c r="F119" s="182"/>
      <c r="G119" s="198"/>
      <c r="H119" s="217"/>
      <c r="I119" s="218">
        <v>0.29630000000000001</v>
      </c>
      <c r="J119" s="217"/>
    </row>
    <row r="120" spans="1:10" s="3" customFormat="1" ht="24" x14ac:dyDescent="0.2">
      <c r="A120" s="169" t="s">
        <v>300</v>
      </c>
      <c r="B120" s="180" t="s">
        <v>550</v>
      </c>
      <c r="C120" s="171" t="s">
        <v>549</v>
      </c>
      <c r="D120" s="170" t="s">
        <v>295</v>
      </c>
      <c r="E120" s="172">
        <f>'MEMÓRIA DE CÁLCULO'!D117</f>
        <v>6.89</v>
      </c>
      <c r="F120" s="182">
        <f t="shared" si="8"/>
        <v>28.622304</v>
      </c>
      <c r="G120" s="199">
        <f t="shared" ref="G120:G126" si="15">F120*E120</f>
        <v>197.20767455999999</v>
      </c>
      <c r="H120" s="217">
        <v>22.08</v>
      </c>
      <c r="I120" s="218">
        <v>0.29630000000000001</v>
      </c>
      <c r="J120" s="217">
        <f t="shared" si="9"/>
        <v>28.622304</v>
      </c>
    </row>
    <row r="121" spans="1:10" s="3" customFormat="1" ht="36" x14ac:dyDescent="0.2">
      <c r="A121" s="169" t="s">
        <v>301</v>
      </c>
      <c r="B121" s="279" t="s">
        <v>551</v>
      </c>
      <c r="C121" s="177" t="s">
        <v>552</v>
      </c>
      <c r="D121" s="176" t="s">
        <v>295</v>
      </c>
      <c r="E121" s="172">
        <f>'MEMÓRIA DE CÁLCULO'!D118</f>
        <v>20.34</v>
      </c>
      <c r="F121" s="182">
        <f t="shared" si="8"/>
        <v>89.898404999999997</v>
      </c>
      <c r="G121" s="200">
        <f t="shared" si="15"/>
        <v>1828.5335576999998</v>
      </c>
      <c r="H121" s="217">
        <v>69.349999999999994</v>
      </c>
      <c r="I121" s="218">
        <v>0.29630000000000001</v>
      </c>
      <c r="J121" s="217">
        <f t="shared" si="9"/>
        <v>89.898404999999997</v>
      </c>
    </row>
    <row r="122" spans="1:10" s="3" customFormat="1" ht="36" x14ac:dyDescent="0.2">
      <c r="A122" s="169" t="s">
        <v>302</v>
      </c>
      <c r="B122" s="180" t="s">
        <v>554</v>
      </c>
      <c r="C122" s="171" t="s">
        <v>553</v>
      </c>
      <c r="D122" s="170" t="s">
        <v>303</v>
      </c>
      <c r="E122" s="172">
        <f>'MEMÓRIA DE CÁLCULO'!D119</f>
        <v>43.7</v>
      </c>
      <c r="F122" s="182">
        <f t="shared" si="8"/>
        <v>20.675984999999997</v>
      </c>
      <c r="G122" s="199">
        <f t="shared" si="15"/>
        <v>903.5405444999999</v>
      </c>
      <c r="H122" s="217">
        <v>15.95</v>
      </c>
      <c r="I122" s="218">
        <v>0.29630000000000001</v>
      </c>
      <c r="J122" s="217">
        <f t="shared" si="9"/>
        <v>20.675984999999997</v>
      </c>
    </row>
    <row r="123" spans="1:10" s="3" customFormat="1" ht="36" x14ac:dyDescent="0.2">
      <c r="A123" s="169" t="s">
        <v>304</v>
      </c>
      <c r="B123" s="180" t="s">
        <v>556</v>
      </c>
      <c r="C123" s="171" t="s">
        <v>555</v>
      </c>
      <c r="D123" s="170" t="s">
        <v>303</v>
      </c>
      <c r="E123" s="172">
        <f>'MEMÓRIA DE CÁLCULO'!D120</f>
        <v>46</v>
      </c>
      <c r="F123" s="182">
        <f t="shared" si="8"/>
        <v>17.538938999999999</v>
      </c>
      <c r="G123" s="199">
        <f t="shared" si="15"/>
        <v>806.7911939999999</v>
      </c>
      <c r="H123" s="217">
        <v>13.53</v>
      </c>
      <c r="I123" s="218">
        <v>0.29630000000000001</v>
      </c>
      <c r="J123" s="217">
        <f t="shared" si="9"/>
        <v>17.538938999999999</v>
      </c>
    </row>
    <row r="124" spans="1:10" s="3" customFormat="1" ht="36" x14ac:dyDescent="0.2">
      <c r="A124" s="169" t="s">
        <v>305</v>
      </c>
      <c r="B124" s="180" t="s">
        <v>558</v>
      </c>
      <c r="C124" s="171" t="s">
        <v>557</v>
      </c>
      <c r="D124" s="170" t="s">
        <v>303</v>
      </c>
      <c r="E124" s="172">
        <f>'MEMÓRIA DE CÁLCULO'!D121</f>
        <v>79.900000000000006</v>
      </c>
      <c r="F124" s="182">
        <f t="shared" si="8"/>
        <v>22.827843000000001</v>
      </c>
      <c r="G124" s="199">
        <f t="shared" si="15"/>
        <v>1823.9446557000003</v>
      </c>
      <c r="H124" s="217">
        <v>17.61</v>
      </c>
      <c r="I124" s="218">
        <v>0.29630000000000001</v>
      </c>
      <c r="J124" s="217">
        <f t="shared" si="9"/>
        <v>22.827843000000001</v>
      </c>
    </row>
    <row r="125" spans="1:10" s="3" customFormat="1" ht="36" x14ac:dyDescent="0.2">
      <c r="A125" s="169" t="s">
        <v>306</v>
      </c>
      <c r="B125" s="180" t="s">
        <v>560</v>
      </c>
      <c r="C125" s="171" t="s">
        <v>559</v>
      </c>
      <c r="D125" s="170" t="s">
        <v>303</v>
      </c>
      <c r="E125" s="172">
        <f>'MEMÓRIA DE CÁLCULO'!D122</f>
        <v>19.600000000000001</v>
      </c>
      <c r="F125" s="182">
        <f t="shared" si="8"/>
        <v>24.525996000000003</v>
      </c>
      <c r="G125" s="199">
        <f t="shared" si="15"/>
        <v>480.70952160000007</v>
      </c>
      <c r="H125" s="217">
        <v>18.920000000000002</v>
      </c>
      <c r="I125" s="218">
        <v>0.29630000000000001</v>
      </c>
      <c r="J125" s="217">
        <f t="shared" si="9"/>
        <v>24.525996000000003</v>
      </c>
    </row>
    <row r="126" spans="1:10" s="3" customFormat="1" ht="36" x14ac:dyDescent="0.2">
      <c r="A126" s="169" t="s">
        <v>307</v>
      </c>
      <c r="B126" s="180" t="s">
        <v>561</v>
      </c>
      <c r="C126" s="171" t="s">
        <v>562</v>
      </c>
      <c r="D126" s="170" t="s">
        <v>293</v>
      </c>
      <c r="E126" s="172">
        <f>'MEMÓRIA DE CÁLCULO'!D123</f>
        <v>2.2000000000000002</v>
      </c>
      <c r="F126" s="182">
        <f t="shared" si="8"/>
        <v>545.26266899999996</v>
      </c>
      <c r="G126" s="199">
        <f t="shared" si="15"/>
        <v>1199.5778717999999</v>
      </c>
      <c r="H126" s="217">
        <v>420.63</v>
      </c>
      <c r="I126" s="218">
        <v>0.29630000000000001</v>
      </c>
      <c r="J126" s="217">
        <f t="shared" si="9"/>
        <v>545.26266899999996</v>
      </c>
    </row>
    <row r="127" spans="1:10" s="3" customFormat="1" ht="12.75" customHeight="1" x14ac:dyDescent="0.2">
      <c r="A127" s="165" t="s">
        <v>52</v>
      </c>
      <c r="B127" s="278"/>
      <c r="C127" s="175" t="s">
        <v>308</v>
      </c>
      <c r="D127" s="166"/>
      <c r="E127" s="172"/>
      <c r="F127" s="182"/>
      <c r="G127" s="199"/>
      <c r="H127" s="217"/>
      <c r="I127" s="218">
        <v>0.29630000000000001</v>
      </c>
      <c r="J127" s="217"/>
    </row>
    <row r="128" spans="1:10" s="3" customFormat="1" ht="36" x14ac:dyDescent="0.2">
      <c r="A128" s="169" t="s">
        <v>309</v>
      </c>
      <c r="B128" s="279" t="s">
        <v>551</v>
      </c>
      <c r="C128" s="177" t="s">
        <v>552</v>
      </c>
      <c r="D128" s="170" t="s">
        <v>295</v>
      </c>
      <c r="E128" s="172">
        <f>'MEMÓRIA DE CÁLCULO'!D125</f>
        <v>12.15</v>
      </c>
      <c r="F128" s="182">
        <f t="shared" si="8"/>
        <v>89.898404999999997</v>
      </c>
      <c r="G128" s="199">
        <f t="shared" ref="G128:G140" si="16">F128*E128</f>
        <v>1092.2656207499999</v>
      </c>
      <c r="H128" s="217">
        <v>69.349999999999994</v>
      </c>
      <c r="I128" s="218">
        <v>0.29630000000000001</v>
      </c>
      <c r="J128" s="217">
        <f t="shared" si="9"/>
        <v>89.898404999999997</v>
      </c>
    </row>
    <row r="129" spans="1:10" s="3" customFormat="1" ht="36" x14ac:dyDescent="0.2">
      <c r="A129" s="169" t="s">
        <v>310</v>
      </c>
      <c r="B129" s="180" t="s">
        <v>554</v>
      </c>
      <c r="C129" s="171" t="s">
        <v>553</v>
      </c>
      <c r="D129" s="170" t="s">
        <v>303</v>
      </c>
      <c r="E129" s="172">
        <f>'MEMÓRIA DE CÁLCULO'!D126</f>
        <v>32.299999999999997</v>
      </c>
      <c r="F129" s="182">
        <f t="shared" si="8"/>
        <v>20.675984999999997</v>
      </c>
      <c r="G129" s="199">
        <f t="shared" si="16"/>
        <v>667.83431549999989</v>
      </c>
      <c r="H129" s="217">
        <v>15.95</v>
      </c>
      <c r="I129" s="218">
        <v>0.29630000000000001</v>
      </c>
      <c r="J129" s="217">
        <f t="shared" si="9"/>
        <v>20.675984999999997</v>
      </c>
    </row>
    <row r="130" spans="1:10" s="3" customFormat="1" ht="36" x14ac:dyDescent="0.2">
      <c r="A130" s="169" t="s">
        <v>311</v>
      </c>
      <c r="B130" s="180" t="s">
        <v>556</v>
      </c>
      <c r="C130" s="171" t="s">
        <v>555</v>
      </c>
      <c r="D130" s="170" t="s">
        <v>303</v>
      </c>
      <c r="E130" s="172">
        <f>'MEMÓRIA DE CÁLCULO'!D127</f>
        <v>46</v>
      </c>
      <c r="F130" s="182">
        <f t="shared" si="8"/>
        <v>17.538938999999999</v>
      </c>
      <c r="G130" s="199">
        <f t="shared" si="16"/>
        <v>806.7911939999999</v>
      </c>
      <c r="H130" s="217">
        <v>13.53</v>
      </c>
      <c r="I130" s="218">
        <v>0.29630000000000001</v>
      </c>
      <c r="J130" s="217">
        <f t="shared" si="9"/>
        <v>17.538938999999999</v>
      </c>
    </row>
    <row r="131" spans="1:10" s="3" customFormat="1" ht="36" x14ac:dyDescent="0.2">
      <c r="A131" s="169" t="s">
        <v>312</v>
      </c>
      <c r="B131" s="180" t="s">
        <v>558</v>
      </c>
      <c r="C131" s="171" t="s">
        <v>557</v>
      </c>
      <c r="D131" s="170" t="s">
        <v>303</v>
      </c>
      <c r="E131" s="172">
        <f>'MEMÓRIA DE CÁLCULO'!D128</f>
        <v>28.7</v>
      </c>
      <c r="F131" s="182">
        <f t="shared" si="8"/>
        <v>22.827843000000001</v>
      </c>
      <c r="G131" s="199">
        <f t="shared" si="16"/>
        <v>655.15909410000006</v>
      </c>
      <c r="H131" s="217">
        <v>17.61</v>
      </c>
      <c r="I131" s="218">
        <v>0.29630000000000001</v>
      </c>
      <c r="J131" s="217">
        <f t="shared" si="9"/>
        <v>22.827843000000001</v>
      </c>
    </row>
    <row r="132" spans="1:10" s="3" customFormat="1" ht="36" x14ac:dyDescent="0.2">
      <c r="A132" s="169" t="s">
        <v>313</v>
      </c>
      <c r="B132" s="180" t="s">
        <v>560</v>
      </c>
      <c r="C132" s="171" t="s">
        <v>559</v>
      </c>
      <c r="D132" s="170" t="s">
        <v>303</v>
      </c>
      <c r="E132" s="172">
        <f>'MEMÓRIA DE CÁLCULO'!D129</f>
        <v>19.600000000000001</v>
      </c>
      <c r="F132" s="182">
        <f t="shared" si="8"/>
        <v>24.525996000000003</v>
      </c>
      <c r="G132" s="199">
        <f t="shared" si="16"/>
        <v>480.70952160000007</v>
      </c>
      <c r="H132" s="217">
        <v>18.920000000000002</v>
      </c>
      <c r="I132" s="218">
        <v>0.29630000000000001</v>
      </c>
      <c r="J132" s="217">
        <f t="shared" si="9"/>
        <v>24.525996000000003</v>
      </c>
    </row>
    <row r="133" spans="1:10" s="3" customFormat="1" ht="36" x14ac:dyDescent="0.2">
      <c r="A133" s="169" t="s">
        <v>314</v>
      </c>
      <c r="B133" s="180" t="s">
        <v>561</v>
      </c>
      <c r="C133" s="171" t="s">
        <v>562</v>
      </c>
      <c r="D133" s="170" t="s">
        <v>293</v>
      </c>
      <c r="E133" s="172">
        <f>'MEMÓRIA DE CÁLCULO'!D130</f>
        <v>0.56999999999999995</v>
      </c>
      <c r="F133" s="182">
        <f t="shared" si="8"/>
        <v>545.26266899999996</v>
      </c>
      <c r="G133" s="199">
        <f t="shared" si="16"/>
        <v>310.79972132999995</v>
      </c>
      <c r="H133" s="217">
        <v>420.63</v>
      </c>
      <c r="I133" s="218">
        <v>0.29630000000000001</v>
      </c>
      <c r="J133" s="217">
        <f t="shared" si="9"/>
        <v>545.26266899999996</v>
      </c>
    </row>
    <row r="134" spans="1:10" s="3" customFormat="1" ht="12.75" customHeight="1" x14ac:dyDescent="0.2">
      <c r="A134" s="165" t="s">
        <v>79</v>
      </c>
      <c r="B134" s="278"/>
      <c r="C134" s="175" t="s">
        <v>315</v>
      </c>
      <c r="D134" s="166"/>
      <c r="E134" s="172"/>
      <c r="F134" s="182"/>
      <c r="G134" s="199"/>
      <c r="H134" s="217"/>
      <c r="I134" s="218">
        <v>0.29630000000000001</v>
      </c>
      <c r="J134" s="217"/>
    </row>
    <row r="135" spans="1:10" s="3" customFormat="1" ht="24" x14ac:dyDescent="0.2">
      <c r="A135" s="169" t="s">
        <v>316</v>
      </c>
      <c r="B135" s="180" t="s">
        <v>550</v>
      </c>
      <c r="C135" s="171" t="s">
        <v>549</v>
      </c>
      <c r="D135" s="170" t="s">
        <v>295</v>
      </c>
      <c r="E135" s="172">
        <f>'MEMÓRIA DE CÁLCULO'!D132</f>
        <v>6.16</v>
      </c>
      <c r="F135" s="182">
        <f t="shared" si="8"/>
        <v>28.622304</v>
      </c>
      <c r="G135" s="199">
        <f t="shared" si="16"/>
        <v>176.31339263999999</v>
      </c>
      <c r="H135" s="217">
        <v>22.08</v>
      </c>
      <c r="I135" s="218">
        <v>0.29630000000000001</v>
      </c>
      <c r="J135" s="217">
        <f t="shared" si="9"/>
        <v>28.622304</v>
      </c>
    </row>
    <row r="136" spans="1:10" s="3" customFormat="1" ht="36" x14ac:dyDescent="0.2">
      <c r="A136" s="169" t="s">
        <v>317</v>
      </c>
      <c r="B136" s="279" t="s">
        <v>551</v>
      </c>
      <c r="C136" s="177" t="s">
        <v>552</v>
      </c>
      <c r="D136" s="170" t="s">
        <v>295</v>
      </c>
      <c r="E136" s="172">
        <f>'MEMÓRIA DE CÁLCULO'!D133</f>
        <v>21.79</v>
      </c>
      <c r="F136" s="182">
        <f t="shared" si="8"/>
        <v>89.898404999999997</v>
      </c>
      <c r="G136" s="199">
        <f t="shared" si="16"/>
        <v>1958.8862449499998</v>
      </c>
      <c r="H136" s="217">
        <v>69.349999999999994</v>
      </c>
      <c r="I136" s="218">
        <v>0.29630000000000001</v>
      </c>
      <c r="J136" s="217">
        <f t="shared" si="9"/>
        <v>89.898404999999997</v>
      </c>
    </row>
    <row r="137" spans="1:10" s="3" customFormat="1" ht="36" x14ac:dyDescent="0.2">
      <c r="A137" s="169" t="s">
        <v>318</v>
      </c>
      <c r="B137" s="180" t="s">
        <v>554</v>
      </c>
      <c r="C137" s="171" t="s">
        <v>553</v>
      </c>
      <c r="D137" s="170" t="s">
        <v>303</v>
      </c>
      <c r="E137" s="172">
        <f>'MEMÓRIA DE CÁLCULO'!D134</f>
        <v>26.3</v>
      </c>
      <c r="F137" s="182">
        <f t="shared" si="8"/>
        <v>20.675984999999997</v>
      </c>
      <c r="G137" s="199">
        <f t="shared" si="16"/>
        <v>543.77840549999996</v>
      </c>
      <c r="H137" s="217">
        <v>15.95</v>
      </c>
      <c r="I137" s="218">
        <v>0.29630000000000001</v>
      </c>
      <c r="J137" s="217">
        <f t="shared" si="9"/>
        <v>20.675984999999997</v>
      </c>
    </row>
    <row r="138" spans="1:10" s="3" customFormat="1" ht="36" x14ac:dyDescent="0.2">
      <c r="A138" s="169" t="s">
        <v>319</v>
      </c>
      <c r="B138" s="180" t="s">
        <v>558</v>
      </c>
      <c r="C138" s="171" t="s">
        <v>557</v>
      </c>
      <c r="D138" s="170" t="s">
        <v>303</v>
      </c>
      <c r="E138" s="172">
        <f>'MEMÓRIA DE CÁLCULO'!D135</f>
        <v>35.1</v>
      </c>
      <c r="F138" s="182">
        <f t="shared" ref="F138:F201" si="17">J138</f>
        <v>22.827843000000001</v>
      </c>
      <c r="G138" s="199">
        <f t="shared" si="16"/>
        <v>801.25728930000014</v>
      </c>
      <c r="H138" s="217">
        <v>17.61</v>
      </c>
      <c r="I138" s="218">
        <v>0.29630000000000001</v>
      </c>
      <c r="J138" s="217">
        <f t="shared" si="9"/>
        <v>22.827843000000001</v>
      </c>
    </row>
    <row r="139" spans="1:10" s="3" customFormat="1" ht="36" x14ac:dyDescent="0.2">
      <c r="A139" s="169" t="s">
        <v>320</v>
      </c>
      <c r="B139" s="180" t="s">
        <v>560</v>
      </c>
      <c r="C139" s="171" t="s">
        <v>559</v>
      </c>
      <c r="D139" s="170" t="s">
        <v>303</v>
      </c>
      <c r="E139" s="172">
        <f>'MEMÓRIA DE CÁLCULO'!D136</f>
        <v>24</v>
      </c>
      <c r="F139" s="182">
        <f t="shared" si="17"/>
        <v>24.525996000000003</v>
      </c>
      <c r="G139" s="199">
        <f t="shared" si="16"/>
        <v>588.62390400000004</v>
      </c>
      <c r="H139" s="217">
        <v>18.920000000000002</v>
      </c>
      <c r="I139" s="218">
        <v>0.29630000000000001</v>
      </c>
      <c r="J139" s="217">
        <f t="shared" si="9"/>
        <v>24.525996000000003</v>
      </c>
    </row>
    <row r="140" spans="1:10" s="3" customFormat="1" ht="36" x14ac:dyDescent="0.2">
      <c r="A140" s="169" t="s">
        <v>321</v>
      </c>
      <c r="B140" s="180" t="s">
        <v>561</v>
      </c>
      <c r="C140" s="171" t="s">
        <v>562</v>
      </c>
      <c r="D140" s="170" t="s">
        <v>293</v>
      </c>
      <c r="E140" s="172">
        <f>'MEMÓRIA DE CÁLCULO'!D137</f>
        <v>1.31</v>
      </c>
      <c r="F140" s="182">
        <f t="shared" si="17"/>
        <v>545.26266899999996</v>
      </c>
      <c r="G140" s="199">
        <f t="shared" si="16"/>
        <v>714.29409638999994</v>
      </c>
      <c r="H140" s="217">
        <v>420.63</v>
      </c>
      <c r="I140" s="218">
        <v>0.29630000000000001</v>
      </c>
      <c r="J140" s="217">
        <f t="shared" si="9"/>
        <v>545.26266899999996</v>
      </c>
    </row>
    <row r="141" spans="1:10" s="3" customFormat="1" ht="12.75" customHeight="1" x14ac:dyDescent="0.2">
      <c r="A141" s="165"/>
      <c r="B141" s="278"/>
      <c r="C141" s="174" t="s">
        <v>17</v>
      </c>
      <c r="D141" s="166"/>
      <c r="E141" s="172"/>
      <c r="F141" s="182"/>
      <c r="G141" s="198">
        <f>SUM(G120:G140)</f>
        <v>16037.017819919998</v>
      </c>
      <c r="H141" s="217"/>
      <c r="I141" s="218">
        <v>0.29630000000000001</v>
      </c>
      <c r="J141" s="217"/>
    </row>
    <row r="142" spans="1:10" s="3" customFormat="1" ht="12.75" customHeight="1" x14ac:dyDescent="0.2">
      <c r="A142" s="165">
        <v>3</v>
      </c>
      <c r="B142" s="278"/>
      <c r="C142" s="175" t="s">
        <v>322</v>
      </c>
      <c r="D142" s="166"/>
      <c r="E142" s="172"/>
      <c r="F142" s="182"/>
      <c r="G142" s="199"/>
      <c r="H142" s="217"/>
      <c r="I142" s="218">
        <v>0.29630000000000001</v>
      </c>
      <c r="J142" s="217"/>
    </row>
    <row r="143" spans="1:10" s="3" customFormat="1" ht="12.75" customHeight="1" x14ac:dyDescent="0.2">
      <c r="A143" s="165" t="s">
        <v>20</v>
      </c>
      <c r="B143" s="278"/>
      <c r="C143" s="175" t="s">
        <v>323</v>
      </c>
      <c r="D143" s="166"/>
      <c r="E143" s="172"/>
      <c r="F143" s="182"/>
      <c r="G143" s="199"/>
      <c r="H143" s="217"/>
      <c r="I143" s="218">
        <v>0.29630000000000001</v>
      </c>
      <c r="J143" s="217"/>
    </row>
    <row r="144" spans="1:10" s="3" customFormat="1" ht="48" x14ac:dyDescent="0.2">
      <c r="A144" s="169" t="s">
        <v>324</v>
      </c>
      <c r="B144" s="180" t="s">
        <v>564</v>
      </c>
      <c r="C144" s="171" t="s">
        <v>563</v>
      </c>
      <c r="D144" s="170" t="s">
        <v>295</v>
      </c>
      <c r="E144" s="172">
        <f>'MEMÓRIA DE CÁLCULO'!D141</f>
        <v>23.09</v>
      </c>
      <c r="F144" s="182">
        <f t="shared" si="17"/>
        <v>59.914985999999999</v>
      </c>
      <c r="G144" s="199">
        <f t="shared" ref="G144:G158" si="18">F144*E144</f>
        <v>1383.43702674</v>
      </c>
      <c r="H144" s="217">
        <v>46.22</v>
      </c>
      <c r="I144" s="218">
        <v>0.29630000000000001</v>
      </c>
      <c r="J144" s="217">
        <f t="shared" ref="J144:J201" si="19">H144+(H144*I144)</f>
        <v>59.914985999999999</v>
      </c>
    </row>
    <row r="145" spans="1:10" s="3" customFormat="1" ht="36" x14ac:dyDescent="0.2">
      <c r="A145" s="169" t="s">
        <v>325</v>
      </c>
      <c r="B145" s="180" t="s">
        <v>554</v>
      </c>
      <c r="C145" s="171" t="s">
        <v>553</v>
      </c>
      <c r="D145" s="170" t="s">
        <v>303</v>
      </c>
      <c r="E145" s="172">
        <f>'MEMÓRIA DE CÁLCULO'!D142</f>
        <v>38.200000000000003</v>
      </c>
      <c r="F145" s="182">
        <f t="shared" si="17"/>
        <v>20.675984999999997</v>
      </c>
      <c r="G145" s="199">
        <f t="shared" si="18"/>
        <v>789.8226269999999</v>
      </c>
      <c r="H145" s="217">
        <v>15.95</v>
      </c>
      <c r="I145" s="218">
        <v>0.29630000000000001</v>
      </c>
      <c r="J145" s="217">
        <f t="shared" si="19"/>
        <v>20.675984999999997</v>
      </c>
    </row>
    <row r="146" spans="1:10" s="3" customFormat="1" ht="36" x14ac:dyDescent="0.2">
      <c r="A146" s="169" t="s">
        <v>326</v>
      </c>
      <c r="B146" s="180" t="s">
        <v>556</v>
      </c>
      <c r="C146" s="171" t="s">
        <v>555</v>
      </c>
      <c r="D146" s="170" t="s">
        <v>303</v>
      </c>
      <c r="E146" s="172">
        <f>'MEMÓRIA DE CÁLCULO'!D143</f>
        <v>53.8</v>
      </c>
      <c r="F146" s="182">
        <f t="shared" si="17"/>
        <v>17.538938999999999</v>
      </c>
      <c r="G146" s="199">
        <f t="shared" si="18"/>
        <v>943.59491819999994</v>
      </c>
      <c r="H146" s="217">
        <v>13.53</v>
      </c>
      <c r="I146" s="218">
        <v>0.29630000000000001</v>
      </c>
      <c r="J146" s="217">
        <f t="shared" si="19"/>
        <v>17.538938999999999</v>
      </c>
    </row>
    <row r="147" spans="1:10" s="3" customFormat="1" ht="36" x14ac:dyDescent="0.2">
      <c r="A147" s="169" t="s">
        <v>327</v>
      </c>
      <c r="B147" s="180" t="s">
        <v>558</v>
      </c>
      <c r="C147" s="171" t="s">
        <v>557</v>
      </c>
      <c r="D147" s="170" t="s">
        <v>303</v>
      </c>
      <c r="E147" s="172">
        <f>'MEMÓRIA DE CÁLCULO'!D144</f>
        <v>24.5</v>
      </c>
      <c r="F147" s="182">
        <f t="shared" si="17"/>
        <v>22.827843000000001</v>
      </c>
      <c r="G147" s="199">
        <f t="shared" si="18"/>
        <v>559.28215350000005</v>
      </c>
      <c r="H147" s="217">
        <v>17.61</v>
      </c>
      <c r="I147" s="218">
        <v>0.29630000000000001</v>
      </c>
      <c r="J147" s="217">
        <f t="shared" si="19"/>
        <v>22.827843000000001</v>
      </c>
    </row>
    <row r="148" spans="1:10" s="3" customFormat="1" ht="36" x14ac:dyDescent="0.2">
      <c r="A148" s="169" t="s">
        <v>328</v>
      </c>
      <c r="B148" s="180" t="s">
        <v>560</v>
      </c>
      <c r="C148" s="171" t="s">
        <v>559</v>
      </c>
      <c r="D148" s="170" t="s">
        <v>303</v>
      </c>
      <c r="E148" s="172">
        <f>'MEMÓRIA DE CÁLCULO'!D145</f>
        <v>35.799999999999997</v>
      </c>
      <c r="F148" s="182">
        <f t="shared" si="17"/>
        <v>24.525996000000003</v>
      </c>
      <c r="G148" s="199">
        <f t="shared" si="18"/>
        <v>878.03065679999997</v>
      </c>
      <c r="H148" s="217">
        <v>18.920000000000002</v>
      </c>
      <c r="I148" s="218">
        <v>0.29630000000000001</v>
      </c>
      <c r="J148" s="217">
        <f t="shared" si="19"/>
        <v>24.525996000000003</v>
      </c>
    </row>
    <row r="149" spans="1:10" s="3" customFormat="1" ht="36" x14ac:dyDescent="0.2">
      <c r="A149" s="169" t="s">
        <v>329</v>
      </c>
      <c r="B149" s="180" t="s">
        <v>561</v>
      </c>
      <c r="C149" s="171" t="s">
        <v>562</v>
      </c>
      <c r="D149" s="170" t="s">
        <v>293</v>
      </c>
      <c r="E149" s="172">
        <f>'MEMÓRIA DE CÁLCULO'!D146</f>
        <v>1.0900000000000001</v>
      </c>
      <c r="F149" s="182">
        <f t="shared" si="17"/>
        <v>545.26266899999996</v>
      </c>
      <c r="G149" s="199">
        <f t="shared" si="18"/>
        <v>594.33630920999997</v>
      </c>
      <c r="H149" s="217">
        <v>420.63</v>
      </c>
      <c r="I149" s="218">
        <v>0.29630000000000001</v>
      </c>
      <c r="J149" s="217">
        <f t="shared" si="19"/>
        <v>545.26266899999996</v>
      </c>
    </row>
    <row r="150" spans="1:10" s="3" customFormat="1" ht="12.75" customHeight="1" x14ac:dyDescent="0.2">
      <c r="A150" s="165" t="s">
        <v>330</v>
      </c>
      <c r="B150" s="278"/>
      <c r="C150" s="175" t="s">
        <v>331</v>
      </c>
      <c r="D150" s="166"/>
      <c r="E150" s="172"/>
      <c r="F150" s="182"/>
      <c r="G150" s="199"/>
      <c r="H150" s="217"/>
      <c r="I150" s="218">
        <v>0.29630000000000001</v>
      </c>
      <c r="J150" s="217"/>
    </row>
    <row r="151" spans="1:10" s="3" customFormat="1" ht="48" x14ac:dyDescent="0.2">
      <c r="A151" s="169" t="s">
        <v>332</v>
      </c>
      <c r="B151" s="180" t="s">
        <v>564</v>
      </c>
      <c r="C151" s="171" t="s">
        <v>563</v>
      </c>
      <c r="D151" s="170" t="s">
        <v>295</v>
      </c>
      <c r="E151" s="172">
        <f>'MEMÓRIA DE CÁLCULO'!D148</f>
        <v>21.79</v>
      </c>
      <c r="F151" s="182">
        <f t="shared" si="17"/>
        <v>59.914985999999999</v>
      </c>
      <c r="G151" s="199">
        <f t="shared" si="18"/>
        <v>1305.5475449399999</v>
      </c>
      <c r="H151" s="217">
        <v>46.22</v>
      </c>
      <c r="I151" s="218">
        <v>0.29630000000000001</v>
      </c>
      <c r="J151" s="217">
        <f t="shared" si="19"/>
        <v>59.914985999999999</v>
      </c>
    </row>
    <row r="152" spans="1:10" s="3" customFormat="1" ht="36" x14ac:dyDescent="0.2">
      <c r="A152" s="169" t="s">
        <v>333</v>
      </c>
      <c r="B152" s="180" t="s">
        <v>558</v>
      </c>
      <c r="C152" s="171" t="s">
        <v>557</v>
      </c>
      <c r="D152" s="170" t="s">
        <v>303</v>
      </c>
      <c r="E152" s="172">
        <f>'MEMÓRIA DE CÁLCULO'!D149</f>
        <v>53</v>
      </c>
      <c r="F152" s="182">
        <f t="shared" si="17"/>
        <v>22.827843000000001</v>
      </c>
      <c r="G152" s="199">
        <f t="shared" si="18"/>
        <v>1209.875679</v>
      </c>
      <c r="H152" s="217">
        <v>17.61</v>
      </c>
      <c r="I152" s="218">
        <v>0.29630000000000001</v>
      </c>
      <c r="J152" s="217">
        <f t="shared" si="19"/>
        <v>22.827843000000001</v>
      </c>
    </row>
    <row r="153" spans="1:10" s="3" customFormat="1" ht="36" x14ac:dyDescent="0.2">
      <c r="A153" s="169" t="s">
        <v>334</v>
      </c>
      <c r="B153" s="180" t="s">
        <v>560</v>
      </c>
      <c r="C153" s="171" t="s">
        <v>559</v>
      </c>
      <c r="D153" s="170" t="s">
        <v>303</v>
      </c>
      <c r="E153" s="172">
        <f>'MEMÓRIA DE CÁLCULO'!D150</f>
        <v>23.3</v>
      </c>
      <c r="F153" s="182">
        <f t="shared" si="17"/>
        <v>24.525996000000003</v>
      </c>
      <c r="G153" s="199">
        <f t="shared" si="18"/>
        <v>571.45570680000003</v>
      </c>
      <c r="H153" s="217">
        <v>18.920000000000002</v>
      </c>
      <c r="I153" s="218">
        <v>0.29630000000000001</v>
      </c>
      <c r="J153" s="217">
        <f t="shared" si="19"/>
        <v>24.525996000000003</v>
      </c>
    </row>
    <row r="154" spans="1:10" s="3" customFormat="1" ht="36" x14ac:dyDescent="0.2">
      <c r="A154" s="169" t="s">
        <v>335</v>
      </c>
      <c r="B154" s="180" t="s">
        <v>561</v>
      </c>
      <c r="C154" s="171" t="s">
        <v>562</v>
      </c>
      <c r="D154" s="170" t="s">
        <v>293</v>
      </c>
      <c r="E154" s="172">
        <f>'MEMÓRIA DE CÁLCULO'!D151</f>
        <v>1.31</v>
      </c>
      <c r="F154" s="182">
        <f t="shared" si="17"/>
        <v>545.26266899999996</v>
      </c>
      <c r="G154" s="199">
        <f t="shared" si="18"/>
        <v>714.29409638999994</v>
      </c>
      <c r="H154" s="217">
        <v>420.63</v>
      </c>
      <c r="I154" s="218">
        <v>0.29630000000000001</v>
      </c>
      <c r="J154" s="217">
        <f t="shared" si="19"/>
        <v>545.26266899999996</v>
      </c>
    </row>
    <row r="155" spans="1:10" s="3" customFormat="1" ht="12.75" customHeight="1" x14ac:dyDescent="0.2">
      <c r="A155" s="165" t="s">
        <v>336</v>
      </c>
      <c r="B155" s="278"/>
      <c r="C155" s="178" t="s">
        <v>337</v>
      </c>
      <c r="D155" s="166"/>
      <c r="E155" s="172"/>
      <c r="F155" s="182"/>
      <c r="G155" s="199"/>
      <c r="H155" s="217"/>
      <c r="I155" s="218">
        <v>0.29630000000000001</v>
      </c>
      <c r="J155" s="217"/>
    </row>
    <row r="156" spans="1:10" s="3" customFormat="1" ht="48" x14ac:dyDescent="0.2">
      <c r="A156" s="169" t="s">
        <v>338</v>
      </c>
      <c r="B156" s="180" t="s">
        <v>564</v>
      </c>
      <c r="C156" s="171" t="s">
        <v>563</v>
      </c>
      <c r="D156" s="170" t="s">
        <v>295</v>
      </c>
      <c r="E156" s="172">
        <f>'MEMÓRIA DE CÁLCULO'!D153</f>
        <v>2.2400000000000002</v>
      </c>
      <c r="F156" s="182">
        <f t="shared" si="17"/>
        <v>59.914985999999999</v>
      </c>
      <c r="G156" s="199">
        <f t="shared" si="18"/>
        <v>134.20956864000001</v>
      </c>
      <c r="H156" s="217">
        <v>46.22</v>
      </c>
      <c r="I156" s="218">
        <v>0.29630000000000001</v>
      </c>
      <c r="J156" s="217">
        <f t="shared" si="19"/>
        <v>59.914985999999999</v>
      </c>
    </row>
    <row r="157" spans="1:10" s="3" customFormat="1" ht="36" x14ac:dyDescent="0.2">
      <c r="A157" s="169" t="s">
        <v>339</v>
      </c>
      <c r="B157" s="180" t="s">
        <v>560</v>
      </c>
      <c r="C157" s="171" t="s">
        <v>559</v>
      </c>
      <c r="D157" s="170" t="s">
        <v>303</v>
      </c>
      <c r="E157" s="172">
        <f>'MEMÓRIA DE CÁLCULO'!D154</f>
        <v>12.9</v>
      </c>
      <c r="F157" s="182">
        <f t="shared" si="17"/>
        <v>24.525996000000003</v>
      </c>
      <c r="G157" s="199">
        <f t="shared" si="18"/>
        <v>316.38534840000005</v>
      </c>
      <c r="H157" s="217">
        <v>18.920000000000002</v>
      </c>
      <c r="I157" s="218">
        <v>0.29630000000000001</v>
      </c>
      <c r="J157" s="217">
        <f t="shared" si="19"/>
        <v>24.525996000000003</v>
      </c>
    </row>
    <row r="158" spans="1:10" s="3" customFormat="1" ht="36" x14ac:dyDescent="0.2">
      <c r="A158" s="169" t="s">
        <v>340</v>
      </c>
      <c r="B158" s="180" t="s">
        <v>561</v>
      </c>
      <c r="C158" s="171" t="s">
        <v>562</v>
      </c>
      <c r="D158" s="170" t="s">
        <v>293</v>
      </c>
      <c r="E158" s="172">
        <f>'MEMÓRIA DE CÁLCULO'!D155</f>
        <v>0.22</v>
      </c>
      <c r="F158" s="182">
        <f t="shared" si="17"/>
        <v>545.26266899999996</v>
      </c>
      <c r="G158" s="199">
        <f t="shared" si="18"/>
        <v>119.95778718</v>
      </c>
      <c r="H158" s="217">
        <v>420.63</v>
      </c>
      <c r="I158" s="218">
        <v>0.29630000000000001</v>
      </c>
      <c r="J158" s="217">
        <f t="shared" si="19"/>
        <v>545.26266899999996</v>
      </c>
    </row>
    <row r="159" spans="1:10" s="3" customFormat="1" ht="12.75" customHeight="1" x14ac:dyDescent="0.2">
      <c r="A159" s="165"/>
      <c r="B159" s="278"/>
      <c r="C159" s="174" t="s">
        <v>17</v>
      </c>
      <c r="D159" s="166"/>
      <c r="E159" s="172"/>
      <c r="F159" s="182"/>
      <c r="G159" s="198">
        <f>SUM(G144:G158)</f>
        <v>9520.2294227999992</v>
      </c>
      <c r="H159" s="217"/>
      <c r="I159" s="218">
        <v>0.29630000000000001</v>
      </c>
      <c r="J159" s="217"/>
    </row>
    <row r="160" spans="1:10" s="3" customFormat="1" ht="12.75" customHeight="1" x14ac:dyDescent="0.2">
      <c r="A160" s="165">
        <v>4</v>
      </c>
      <c r="B160" s="278"/>
      <c r="C160" s="175" t="s">
        <v>341</v>
      </c>
      <c r="D160" s="166"/>
      <c r="E160" s="172"/>
      <c r="F160" s="182"/>
      <c r="G160" s="199"/>
      <c r="H160" s="217"/>
      <c r="I160" s="218">
        <v>0.29630000000000001</v>
      </c>
      <c r="J160" s="217"/>
    </row>
    <row r="161" spans="1:10" s="3" customFormat="1" ht="24" x14ac:dyDescent="0.2">
      <c r="A161" s="169" t="s">
        <v>21</v>
      </c>
      <c r="B161" s="180" t="s">
        <v>565</v>
      </c>
      <c r="C161" s="171" t="s">
        <v>566</v>
      </c>
      <c r="D161" s="170" t="s">
        <v>295</v>
      </c>
      <c r="E161" s="172">
        <f>'MEMÓRIA DE CÁLCULO'!D158</f>
        <v>18.52</v>
      </c>
      <c r="F161" s="182">
        <f t="shared" si="17"/>
        <v>42.700121999999993</v>
      </c>
      <c r="G161" s="199">
        <f t="shared" ref="G161" si="20">F161*E161</f>
        <v>790.80625943999985</v>
      </c>
      <c r="H161" s="217">
        <v>32.94</v>
      </c>
      <c r="I161" s="218">
        <v>0.29630000000000001</v>
      </c>
      <c r="J161" s="217">
        <f t="shared" si="19"/>
        <v>42.700121999999993</v>
      </c>
    </row>
    <row r="162" spans="1:10" s="3" customFormat="1" ht="12.75" customHeight="1" x14ac:dyDescent="0.2">
      <c r="A162" s="165"/>
      <c r="B162" s="278"/>
      <c r="C162" s="174" t="s">
        <v>17</v>
      </c>
      <c r="D162" s="166"/>
      <c r="E162" s="172"/>
      <c r="F162" s="182"/>
      <c r="G162" s="198">
        <f>SUM(G161)</f>
        <v>790.80625943999985</v>
      </c>
      <c r="H162" s="217"/>
      <c r="I162" s="218">
        <v>0.29630000000000001</v>
      </c>
      <c r="J162" s="217"/>
    </row>
    <row r="163" spans="1:10" s="3" customFormat="1" ht="12.75" customHeight="1" x14ac:dyDescent="0.2">
      <c r="A163" s="165">
        <v>5</v>
      </c>
      <c r="B163" s="278"/>
      <c r="C163" s="175" t="s">
        <v>342</v>
      </c>
      <c r="D163" s="166"/>
      <c r="E163" s="172"/>
      <c r="F163" s="182"/>
      <c r="G163" s="199"/>
      <c r="H163" s="217"/>
      <c r="I163" s="218">
        <v>0.29630000000000001</v>
      </c>
      <c r="J163" s="217"/>
    </row>
    <row r="164" spans="1:10" s="3" customFormat="1" ht="48" x14ac:dyDescent="0.2">
      <c r="A164" s="169" t="s">
        <v>23</v>
      </c>
      <c r="B164" s="180" t="s">
        <v>568</v>
      </c>
      <c r="C164" s="171" t="s">
        <v>567</v>
      </c>
      <c r="D164" s="170" t="s">
        <v>295</v>
      </c>
      <c r="E164" s="172">
        <f>'MEMÓRIA DE CÁLCULO'!D161</f>
        <v>37.54</v>
      </c>
      <c r="F164" s="182">
        <f t="shared" si="17"/>
        <v>72.92983799999999</v>
      </c>
      <c r="G164" s="199">
        <f t="shared" ref="G164:G204" si="21">F164*E164</f>
        <v>2737.7861185199995</v>
      </c>
      <c r="H164" s="217">
        <v>56.26</v>
      </c>
      <c r="I164" s="218">
        <v>0.29630000000000001</v>
      </c>
      <c r="J164" s="217">
        <f t="shared" si="19"/>
        <v>72.92983799999999</v>
      </c>
    </row>
    <row r="165" spans="1:10" s="3" customFormat="1" ht="12.75" customHeight="1" x14ac:dyDescent="0.2">
      <c r="A165" s="165"/>
      <c r="B165" s="278"/>
      <c r="C165" s="174" t="s">
        <v>17</v>
      </c>
      <c r="D165" s="166"/>
      <c r="E165" s="172"/>
      <c r="F165" s="182"/>
      <c r="G165" s="198">
        <f>SUM(G164)</f>
        <v>2737.7861185199995</v>
      </c>
      <c r="H165" s="217"/>
      <c r="I165" s="218">
        <v>0.29630000000000001</v>
      </c>
      <c r="J165" s="217"/>
    </row>
    <row r="166" spans="1:10" s="3" customFormat="1" ht="12.75" customHeight="1" x14ac:dyDescent="0.2">
      <c r="A166" s="165">
        <v>6</v>
      </c>
      <c r="B166" s="278"/>
      <c r="C166" s="175" t="s">
        <v>84</v>
      </c>
      <c r="D166" s="166"/>
      <c r="E166" s="172"/>
      <c r="F166" s="182"/>
      <c r="G166" s="199"/>
      <c r="H166" s="217"/>
      <c r="I166" s="218">
        <v>0.29630000000000001</v>
      </c>
      <c r="J166" s="217"/>
    </row>
    <row r="167" spans="1:10" s="3" customFormat="1" ht="60" x14ac:dyDescent="0.2">
      <c r="A167" s="169" t="s">
        <v>25</v>
      </c>
      <c r="B167" s="180" t="s">
        <v>570</v>
      </c>
      <c r="C167" s="171" t="s">
        <v>569</v>
      </c>
      <c r="D167" s="170" t="s">
        <v>28</v>
      </c>
      <c r="E167" s="172">
        <f>'MEMÓRIA DE CÁLCULO'!D164</f>
        <v>2</v>
      </c>
      <c r="F167" s="182">
        <f t="shared" si="17"/>
        <v>1057.6770959999999</v>
      </c>
      <c r="G167" s="199">
        <f t="shared" ref="G167" si="22">F167*E167</f>
        <v>2115.3541919999998</v>
      </c>
      <c r="H167" s="217">
        <v>815.92</v>
      </c>
      <c r="I167" s="218">
        <v>0.29630000000000001</v>
      </c>
      <c r="J167" s="217">
        <f t="shared" si="19"/>
        <v>1057.6770959999999</v>
      </c>
    </row>
    <row r="168" spans="1:10" s="3" customFormat="1" ht="36" x14ac:dyDescent="0.2">
      <c r="A168" s="169" t="s">
        <v>26</v>
      </c>
      <c r="B168" s="180" t="s">
        <v>572</v>
      </c>
      <c r="C168" s="171" t="s">
        <v>571</v>
      </c>
      <c r="D168" s="170" t="s">
        <v>295</v>
      </c>
      <c r="E168" s="172">
        <f>'MEMÓRIA DE CÁLCULO'!D165</f>
        <v>3.24</v>
      </c>
      <c r="F168" s="182">
        <f t="shared" si="17"/>
        <v>1155.7551539999999</v>
      </c>
      <c r="G168" s="199">
        <f t="shared" si="21"/>
        <v>3744.6466989599999</v>
      </c>
      <c r="H168" s="217">
        <v>891.58</v>
      </c>
      <c r="I168" s="218">
        <v>0.29630000000000001</v>
      </c>
      <c r="J168" s="217">
        <f t="shared" si="19"/>
        <v>1155.7551539999999</v>
      </c>
    </row>
    <row r="169" spans="1:10" s="3" customFormat="1" ht="24" x14ac:dyDescent="0.2">
      <c r="A169" s="169" t="s">
        <v>87</v>
      </c>
      <c r="B169" s="180" t="s">
        <v>573</v>
      </c>
      <c r="C169" s="171" t="s">
        <v>574</v>
      </c>
      <c r="D169" s="170" t="s">
        <v>295</v>
      </c>
      <c r="E169" s="172">
        <f>'MEMÓRIA DE CÁLCULO'!D166</f>
        <v>3.24</v>
      </c>
      <c r="F169" s="182">
        <f t="shared" si="17"/>
        <v>472.47542400000003</v>
      </c>
      <c r="G169" s="199">
        <f t="shared" si="21"/>
        <v>1530.8203737600002</v>
      </c>
      <c r="H169" s="217">
        <v>364.48</v>
      </c>
      <c r="I169" s="218">
        <v>0.29630000000000001</v>
      </c>
      <c r="J169" s="217">
        <f t="shared" si="19"/>
        <v>472.47542400000003</v>
      </c>
    </row>
    <row r="170" spans="1:10" s="3" customFormat="1" ht="24" x14ac:dyDescent="0.2">
      <c r="A170" s="169" t="s">
        <v>88</v>
      </c>
      <c r="B170" s="180" t="s">
        <v>575</v>
      </c>
      <c r="C170" s="171" t="s">
        <v>343</v>
      </c>
      <c r="D170" s="170" t="s">
        <v>344</v>
      </c>
      <c r="E170" s="172">
        <f>'MEMÓRIA DE CÁLCULO'!D167</f>
        <v>5.4</v>
      </c>
      <c r="F170" s="182">
        <f t="shared" si="17"/>
        <v>78.205779000000007</v>
      </c>
      <c r="G170" s="199">
        <f t="shared" si="21"/>
        <v>422.31120660000005</v>
      </c>
      <c r="H170" s="217">
        <v>60.33</v>
      </c>
      <c r="I170" s="218">
        <v>0.29630000000000001</v>
      </c>
      <c r="J170" s="217">
        <f t="shared" si="19"/>
        <v>78.205779000000007</v>
      </c>
    </row>
    <row r="171" spans="1:10" s="3" customFormat="1" ht="24" x14ac:dyDescent="0.2">
      <c r="A171" s="169" t="s">
        <v>100</v>
      </c>
      <c r="B171" s="180" t="s">
        <v>576</v>
      </c>
      <c r="C171" s="171" t="s">
        <v>345</v>
      </c>
      <c r="D171" s="170" t="s">
        <v>344</v>
      </c>
      <c r="E171" s="172">
        <f>'MEMÓRIA DE CÁLCULO'!D168</f>
        <v>1.6</v>
      </c>
      <c r="F171" s="182">
        <f t="shared" si="17"/>
        <v>44.333460000000002</v>
      </c>
      <c r="G171" s="199">
        <f t="shared" si="21"/>
        <v>70.933536000000004</v>
      </c>
      <c r="H171" s="217">
        <v>34.200000000000003</v>
      </c>
      <c r="I171" s="218">
        <v>0.29630000000000001</v>
      </c>
      <c r="J171" s="217">
        <f t="shared" si="19"/>
        <v>44.333460000000002</v>
      </c>
    </row>
    <row r="172" spans="1:10" s="3" customFormat="1" ht="12.75" customHeight="1" x14ac:dyDescent="0.2">
      <c r="A172" s="165"/>
      <c r="B172" s="278"/>
      <c r="C172" s="174" t="s">
        <v>17</v>
      </c>
      <c r="D172" s="166"/>
      <c r="E172" s="172"/>
      <c r="F172" s="182"/>
      <c r="G172" s="198">
        <f>SUM(G167:G171)</f>
        <v>7884.0660073199997</v>
      </c>
      <c r="H172" s="217"/>
      <c r="I172" s="218">
        <v>0.29630000000000001</v>
      </c>
      <c r="J172" s="217"/>
    </row>
    <row r="173" spans="1:10" s="3" customFormat="1" ht="12.75" customHeight="1" x14ac:dyDescent="0.2">
      <c r="A173" s="165">
        <v>7</v>
      </c>
      <c r="B173" s="278"/>
      <c r="C173" s="175" t="s">
        <v>4</v>
      </c>
      <c r="D173" s="166"/>
      <c r="E173" s="172"/>
      <c r="F173" s="182"/>
      <c r="G173" s="199"/>
      <c r="H173" s="217"/>
      <c r="I173" s="218">
        <v>0.29630000000000001</v>
      </c>
      <c r="J173" s="217"/>
    </row>
    <row r="174" spans="1:10" s="3" customFormat="1" ht="36" x14ac:dyDescent="0.2">
      <c r="A174" s="169" t="s">
        <v>27</v>
      </c>
      <c r="B174" s="180" t="s">
        <v>452</v>
      </c>
      <c r="C174" s="171" t="s">
        <v>577</v>
      </c>
      <c r="D174" s="170" t="s">
        <v>295</v>
      </c>
      <c r="E174" s="172">
        <f>'MEMÓRIA DE CÁLCULO'!D171</f>
        <v>64.83</v>
      </c>
      <c r="F174" s="182">
        <f t="shared" si="17"/>
        <v>4.6277910000000002</v>
      </c>
      <c r="G174" s="199">
        <f t="shared" si="21"/>
        <v>300.01969052999999</v>
      </c>
      <c r="H174" s="217">
        <v>3.57</v>
      </c>
      <c r="I174" s="218">
        <v>0.29630000000000001</v>
      </c>
      <c r="J174" s="217">
        <f t="shared" si="19"/>
        <v>4.6277910000000002</v>
      </c>
    </row>
    <row r="175" spans="1:10" s="3" customFormat="1" ht="60" x14ac:dyDescent="0.2">
      <c r="A175" s="169" t="s">
        <v>29</v>
      </c>
      <c r="B175" s="180" t="s">
        <v>578</v>
      </c>
      <c r="C175" s="171" t="s">
        <v>580</v>
      </c>
      <c r="D175" s="170" t="s">
        <v>295</v>
      </c>
      <c r="E175" s="172">
        <f>'MEMÓRIA DE CÁLCULO'!D172</f>
        <v>47.76</v>
      </c>
      <c r="F175" s="182">
        <f t="shared" si="17"/>
        <v>31.811201999999998</v>
      </c>
      <c r="G175" s="199">
        <f t="shared" si="21"/>
        <v>1519.3030075199999</v>
      </c>
      <c r="H175" s="217">
        <v>24.54</v>
      </c>
      <c r="I175" s="218">
        <v>0.29630000000000001</v>
      </c>
      <c r="J175" s="217">
        <f t="shared" si="19"/>
        <v>31.811201999999998</v>
      </c>
    </row>
    <row r="176" spans="1:10" s="3" customFormat="1" ht="48" x14ac:dyDescent="0.2">
      <c r="A176" s="169" t="s">
        <v>30</v>
      </c>
      <c r="B176" s="180" t="s">
        <v>579</v>
      </c>
      <c r="C176" s="171" t="s">
        <v>581</v>
      </c>
      <c r="D176" s="170" t="s">
        <v>295</v>
      </c>
      <c r="E176" s="172">
        <f>'MEMÓRIA DE CÁLCULO'!D173</f>
        <v>40.92</v>
      </c>
      <c r="F176" s="182">
        <f t="shared" si="17"/>
        <v>42.363084000000001</v>
      </c>
      <c r="G176" s="199">
        <f t="shared" si="21"/>
        <v>1733.4973972800001</v>
      </c>
      <c r="H176" s="217">
        <v>32.68</v>
      </c>
      <c r="I176" s="218">
        <v>0.29630000000000001</v>
      </c>
      <c r="J176" s="217">
        <f t="shared" si="19"/>
        <v>42.363084000000001</v>
      </c>
    </row>
    <row r="177" spans="1:10" s="3" customFormat="1" ht="12.75" customHeight="1" x14ac:dyDescent="0.2">
      <c r="A177" s="165"/>
      <c r="B177" s="278"/>
      <c r="C177" s="174" t="s">
        <v>17</v>
      </c>
      <c r="D177" s="166"/>
      <c r="E177" s="172"/>
      <c r="F177" s="182"/>
      <c r="G177" s="198">
        <f>SUM(G174:G176)</f>
        <v>3552.8200953300002</v>
      </c>
      <c r="H177" s="217"/>
      <c r="I177" s="218">
        <v>0.29630000000000001</v>
      </c>
      <c r="J177" s="217"/>
    </row>
    <row r="178" spans="1:10" s="3" customFormat="1" ht="12.75" customHeight="1" x14ac:dyDescent="0.2">
      <c r="A178" s="165">
        <v>8</v>
      </c>
      <c r="B178" s="278"/>
      <c r="C178" s="175" t="s">
        <v>346</v>
      </c>
      <c r="D178" s="166"/>
      <c r="E178" s="172"/>
      <c r="F178" s="182"/>
      <c r="G178" s="198"/>
      <c r="H178" s="217"/>
      <c r="I178" s="218">
        <v>0.29630000000000001</v>
      </c>
      <c r="J178" s="217"/>
    </row>
    <row r="179" spans="1:10" s="3" customFormat="1" ht="12.75" customHeight="1" x14ac:dyDescent="0.2">
      <c r="A179" s="165" t="s">
        <v>32</v>
      </c>
      <c r="B179" s="278"/>
      <c r="C179" s="175" t="s">
        <v>347</v>
      </c>
      <c r="D179" s="166"/>
      <c r="E179" s="172"/>
      <c r="F179" s="182"/>
      <c r="G179" s="199"/>
      <c r="H179" s="217"/>
      <c r="I179" s="218">
        <v>0.29630000000000001</v>
      </c>
      <c r="J179" s="217"/>
    </row>
    <row r="180" spans="1:10" s="3" customFormat="1" ht="48" x14ac:dyDescent="0.2">
      <c r="A180" s="169" t="s">
        <v>348</v>
      </c>
      <c r="B180" s="180" t="s">
        <v>583</v>
      </c>
      <c r="C180" s="171" t="s">
        <v>582</v>
      </c>
      <c r="D180" s="170" t="s">
        <v>295</v>
      </c>
      <c r="E180" s="172">
        <f>'MEMÓRIA DE CÁLCULO'!D177</f>
        <v>14.8</v>
      </c>
      <c r="F180" s="182">
        <f t="shared" si="17"/>
        <v>43.724198999999999</v>
      </c>
      <c r="G180" s="199">
        <f t="shared" si="21"/>
        <v>647.11814519999996</v>
      </c>
      <c r="H180" s="217">
        <v>33.729999999999997</v>
      </c>
      <c r="I180" s="218">
        <v>0.29630000000000001</v>
      </c>
      <c r="J180" s="217">
        <f t="shared" si="19"/>
        <v>43.724198999999999</v>
      </c>
    </row>
    <row r="181" spans="1:10" s="3" customFormat="1" ht="48" x14ac:dyDescent="0.2">
      <c r="A181" s="169" t="s">
        <v>349</v>
      </c>
      <c r="B181" s="180" t="s">
        <v>584</v>
      </c>
      <c r="C181" s="171" t="s">
        <v>585</v>
      </c>
      <c r="D181" s="170" t="s">
        <v>295</v>
      </c>
      <c r="E181" s="172">
        <f>'MEMÓRIA DE CÁLCULO'!D178</f>
        <v>14.8</v>
      </c>
      <c r="F181" s="182">
        <f t="shared" si="17"/>
        <v>31.50009</v>
      </c>
      <c r="G181" s="199">
        <f t="shared" si="21"/>
        <v>466.20133200000004</v>
      </c>
      <c r="H181" s="217">
        <v>24.3</v>
      </c>
      <c r="I181" s="218">
        <v>0.29630000000000001</v>
      </c>
      <c r="J181" s="217">
        <f t="shared" si="19"/>
        <v>31.50009</v>
      </c>
    </row>
    <row r="182" spans="1:10" s="3" customFormat="1" ht="36" x14ac:dyDescent="0.2">
      <c r="A182" s="169" t="s">
        <v>350</v>
      </c>
      <c r="B182" s="180" t="s">
        <v>586</v>
      </c>
      <c r="C182" s="171" t="s">
        <v>587</v>
      </c>
      <c r="D182" s="170" t="s">
        <v>295</v>
      </c>
      <c r="E182" s="172">
        <f>'MEMÓRIA DE CÁLCULO'!D179</f>
        <v>14.8</v>
      </c>
      <c r="F182" s="182">
        <f t="shared" si="17"/>
        <v>55.922381999999999</v>
      </c>
      <c r="G182" s="199">
        <f t="shared" si="21"/>
        <v>827.65125360000002</v>
      </c>
      <c r="H182" s="217">
        <v>43.14</v>
      </c>
      <c r="I182" s="218">
        <v>0.29630000000000001</v>
      </c>
      <c r="J182" s="217">
        <f t="shared" si="19"/>
        <v>55.922381999999999</v>
      </c>
    </row>
    <row r="183" spans="1:10" s="3" customFormat="1" ht="12.75" customHeight="1" x14ac:dyDescent="0.2">
      <c r="A183" s="165" t="s">
        <v>190</v>
      </c>
      <c r="B183" s="278"/>
      <c r="C183" s="175" t="s">
        <v>351</v>
      </c>
      <c r="D183" s="166"/>
      <c r="E183" s="172"/>
      <c r="F183" s="182"/>
      <c r="G183" s="199"/>
      <c r="H183" s="217"/>
      <c r="I183" s="218">
        <v>0.29630000000000001</v>
      </c>
      <c r="J183" s="217"/>
    </row>
    <row r="184" spans="1:10" s="3" customFormat="1" ht="36" x14ac:dyDescent="0.2">
      <c r="A184" s="169" t="s">
        <v>352</v>
      </c>
      <c r="B184" s="180" t="s">
        <v>589</v>
      </c>
      <c r="C184" s="171" t="s">
        <v>588</v>
      </c>
      <c r="D184" s="170" t="s">
        <v>295</v>
      </c>
      <c r="E184" s="172">
        <f>'MEMÓRIA DE CÁLCULO'!D181</f>
        <v>20.7</v>
      </c>
      <c r="F184" s="182">
        <f t="shared" si="17"/>
        <v>129.09851700000002</v>
      </c>
      <c r="G184" s="199">
        <f t="shared" si="21"/>
        <v>2672.3393019</v>
      </c>
      <c r="H184" s="217">
        <v>99.59</v>
      </c>
      <c r="I184" s="218">
        <v>0.29630000000000001</v>
      </c>
      <c r="J184" s="217">
        <f t="shared" si="19"/>
        <v>129.09851700000002</v>
      </c>
    </row>
    <row r="185" spans="1:10" s="3" customFormat="1" ht="36" x14ac:dyDescent="0.2">
      <c r="A185" s="169" t="s">
        <v>353</v>
      </c>
      <c r="B185" s="180" t="s">
        <v>590</v>
      </c>
      <c r="C185" s="171" t="s">
        <v>591</v>
      </c>
      <c r="D185" s="170" t="s">
        <v>293</v>
      </c>
      <c r="E185" s="172">
        <f>'MEMÓRIA DE CÁLCULO'!D182</f>
        <v>8.4600000000000009</v>
      </c>
      <c r="F185" s="182">
        <f t="shared" si="17"/>
        <v>389.70666899999998</v>
      </c>
      <c r="G185" s="199">
        <f t="shared" si="21"/>
        <v>3296.91841974</v>
      </c>
      <c r="H185" s="217">
        <v>300.63</v>
      </c>
      <c r="I185" s="218">
        <v>0.29630000000000001</v>
      </c>
      <c r="J185" s="217">
        <f t="shared" si="19"/>
        <v>389.70666899999998</v>
      </c>
    </row>
    <row r="186" spans="1:10" s="3" customFormat="1" ht="12.75" customHeight="1" x14ac:dyDescent="0.2">
      <c r="A186" s="165"/>
      <c r="B186" s="278"/>
      <c r="C186" s="174" t="s">
        <v>297</v>
      </c>
      <c r="D186" s="166"/>
      <c r="E186" s="172"/>
      <c r="F186" s="182"/>
      <c r="G186" s="198">
        <f>SUM(G180:G185)</f>
        <v>7910.2284524400002</v>
      </c>
      <c r="H186" s="217"/>
      <c r="I186" s="218">
        <v>0.29630000000000001</v>
      </c>
      <c r="J186" s="217"/>
    </row>
    <row r="187" spans="1:10" s="3" customFormat="1" ht="12.75" customHeight="1" x14ac:dyDescent="0.2">
      <c r="A187" s="165">
        <v>9</v>
      </c>
      <c r="B187" s="278"/>
      <c r="C187" s="175" t="s">
        <v>7</v>
      </c>
      <c r="D187" s="166"/>
      <c r="E187" s="172"/>
      <c r="F187" s="182"/>
      <c r="G187" s="199"/>
      <c r="H187" s="217"/>
      <c r="I187" s="218">
        <v>0.29630000000000001</v>
      </c>
      <c r="J187" s="217"/>
    </row>
    <row r="188" spans="1:10" s="3" customFormat="1" ht="24" x14ac:dyDescent="0.2">
      <c r="A188" s="169" t="s">
        <v>34</v>
      </c>
      <c r="B188" s="180" t="s">
        <v>592</v>
      </c>
      <c r="C188" s="171" t="s">
        <v>593</v>
      </c>
      <c r="D188" s="170" t="s">
        <v>295</v>
      </c>
      <c r="E188" s="172">
        <f>'MEMÓRIA DE CÁLCULO'!D185</f>
        <v>75.400000000000006</v>
      </c>
      <c r="F188" s="182">
        <f t="shared" si="17"/>
        <v>22.607472000000001</v>
      </c>
      <c r="G188" s="199">
        <f t="shared" si="21"/>
        <v>1704.6033888000002</v>
      </c>
      <c r="H188" s="217">
        <v>17.440000000000001</v>
      </c>
      <c r="I188" s="218">
        <v>0.29630000000000001</v>
      </c>
      <c r="J188" s="217">
        <f t="shared" si="19"/>
        <v>22.607472000000001</v>
      </c>
    </row>
    <row r="189" spans="1:10" s="3" customFormat="1" ht="24" x14ac:dyDescent="0.2">
      <c r="A189" s="169" t="s">
        <v>35</v>
      </c>
      <c r="B189" s="180" t="s">
        <v>595</v>
      </c>
      <c r="C189" s="171" t="s">
        <v>594</v>
      </c>
      <c r="D189" s="170" t="s">
        <v>295</v>
      </c>
      <c r="E189" s="172">
        <f>'MEMÓRIA DE CÁLCULO'!D186</f>
        <v>75.400000000000006</v>
      </c>
      <c r="F189" s="182">
        <f t="shared" si="17"/>
        <v>21.816728999999999</v>
      </c>
      <c r="G189" s="199">
        <f t="shared" si="21"/>
        <v>1644.9813666</v>
      </c>
      <c r="H189" s="217">
        <v>16.829999999999998</v>
      </c>
      <c r="I189" s="218">
        <v>0.29630000000000001</v>
      </c>
      <c r="J189" s="217">
        <f t="shared" si="19"/>
        <v>21.816728999999999</v>
      </c>
    </row>
    <row r="190" spans="1:10" s="3" customFormat="1" ht="12.75" customHeight="1" x14ac:dyDescent="0.2">
      <c r="A190" s="165"/>
      <c r="B190" s="278"/>
      <c r="C190" s="174" t="s">
        <v>297</v>
      </c>
      <c r="D190" s="166"/>
      <c r="E190" s="172"/>
      <c r="F190" s="182"/>
      <c r="G190" s="198">
        <f>SUM(G188:G189)</f>
        <v>3349.5847554000002</v>
      </c>
      <c r="H190" s="217"/>
      <c r="I190" s="218">
        <v>0.29630000000000001</v>
      </c>
      <c r="J190" s="217"/>
    </row>
    <row r="191" spans="1:10" s="3" customFormat="1" ht="12.75" customHeight="1" x14ac:dyDescent="0.2">
      <c r="A191" s="165">
        <v>10</v>
      </c>
      <c r="B191" s="278"/>
      <c r="C191" s="175" t="s">
        <v>354</v>
      </c>
      <c r="D191" s="166"/>
      <c r="E191" s="172"/>
      <c r="F191" s="182"/>
      <c r="G191" s="199"/>
      <c r="H191" s="217"/>
      <c r="I191" s="218">
        <v>0.29630000000000001</v>
      </c>
      <c r="J191" s="217"/>
    </row>
    <row r="192" spans="1:10" s="3" customFormat="1" ht="36" x14ac:dyDescent="0.2">
      <c r="A192" s="169" t="s">
        <v>37</v>
      </c>
      <c r="B192" s="180" t="s">
        <v>596</v>
      </c>
      <c r="C192" s="171" t="s">
        <v>597</v>
      </c>
      <c r="D192" s="170" t="s">
        <v>28</v>
      </c>
      <c r="E192" s="172">
        <f>'MEMÓRIA DE CÁLCULO'!D189</f>
        <v>1</v>
      </c>
      <c r="F192" s="182">
        <f t="shared" si="17"/>
        <v>83.702090999999996</v>
      </c>
      <c r="G192" s="199">
        <f t="shared" si="21"/>
        <v>83.702090999999996</v>
      </c>
      <c r="H192" s="217">
        <v>64.569999999999993</v>
      </c>
      <c r="I192" s="218">
        <v>0.29630000000000001</v>
      </c>
      <c r="J192" s="217">
        <f t="shared" si="19"/>
        <v>83.702090999999996</v>
      </c>
    </row>
    <row r="193" spans="1:10" s="3" customFormat="1" ht="24" x14ac:dyDescent="0.2">
      <c r="A193" s="169" t="s">
        <v>38</v>
      </c>
      <c r="B193" s="180" t="s">
        <v>598</v>
      </c>
      <c r="C193" s="171" t="s">
        <v>599</v>
      </c>
      <c r="D193" s="170" t="s">
        <v>28</v>
      </c>
      <c r="E193" s="172">
        <f>'MEMÓRIA DE CÁLCULO'!D190</f>
        <v>1</v>
      </c>
      <c r="F193" s="182">
        <f t="shared" si="17"/>
        <v>32.070461999999999</v>
      </c>
      <c r="G193" s="199">
        <f t="shared" si="21"/>
        <v>32.070461999999999</v>
      </c>
      <c r="H193" s="217">
        <v>24.74</v>
      </c>
      <c r="I193" s="218">
        <v>0.29630000000000001</v>
      </c>
      <c r="J193" s="217">
        <f t="shared" si="19"/>
        <v>32.070461999999999</v>
      </c>
    </row>
    <row r="194" spans="1:10" s="3" customFormat="1" ht="24" x14ac:dyDescent="0.2">
      <c r="A194" s="169" t="s">
        <v>138</v>
      </c>
      <c r="B194" s="180" t="s">
        <v>600</v>
      </c>
      <c r="C194" s="171" t="s">
        <v>355</v>
      </c>
      <c r="D194" s="170" t="s">
        <v>28</v>
      </c>
      <c r="E194" s="172">
        <f>'MEMÓRIA DE CÁLCULO'!D191</f>
        <v>2</v>
      </c>
      <c r="F194" s="182">
        <f t="shared" si="17"/>
        <v>14.246337</v>
      </c>
      <c r="G194" s="199">
        <f t="shared" si="21"/>
        <v>28.492674000000001</v>
      </c>
      <c r="H194" s="217">
        <v>10.99</v>
      </c>
      <c r="I194" s="218">
        <v>0.29630000000000001</v>
      </c>
      <c r="J194" s="217">
        <f t="shared" si="19"/>
        <v>14.246337</v>
      </c>
    </row>
    <row r="195" spans="1:10" s="3" customFormat="1" ht="36" x14ac:dyDescent="0.2">
      <c r="A195" s="169" t="s">
        <v>356</v>
      </c>
      <c r="B195" s="180" t="s">
        <v>601</v>
      </c>
      <c r="C195" s="171" t="s">
        <v>603</v>
      </c>
      <c r="D195" s="170" t="s">
        <v>28</v>
      </c>
      <c r="E195" s="172">
        <f>'MEMÓRIA DE CÁLCULO'!D192</f>
        <v>3</v>
      </c>
      <c r="F195" s="182">
        <f t="shared" si="17"/>
        <v>163.476393</v>
      </c>
      <c r="G195" s="199">
        <f t="shared" si="21"/>
        <v>490.42917899999998</v>
      </c>
      <c r="H195" s="217">
        <v>126.11</v>
      </c>
      <c r="I195" s="218">
        <v>0.29630000000000001</v>
      </c>
      <c r="J195" s="217">
        <f t="shared" si="19"/>
        <v>163.476393</v>
      </c>
    </row>
    <row r="196" spans="1:10" s="3" customFormat="1" ht="36" x14ac:dyDescent="0.2">
      <c r="A196" s="169" t="s">
        <v>358</v>
      </c>
      <c r="B196" s="180" t="s">
        <v>602</v>
      </c>
      <c r="C196" s="171" t="s">
        <v>604</v>
      </c>
      <c r="D196" s="170" t="s">
        <v>28</v>
      </c>
      <c r="E196" s="172">
        <f>'MEMÓRIA DE CÁLCULO'!D193</f>
        <v>7</v>
      </c>
      <c r="F196" s="182">
        <f t="shared" si="17"/>
        <v>206.43577500000001</v>
      </c>
      <c r="G196" s="199">
        <f t="shared" si="21"/>
        <v>1445.0504250000001</v>
      </c>
      <c r="H196" s="217">
        <v>159.25</v>
      </c>
      <c r="I196" s="218">
        <v>0.29630000000000001</v>
      </c>
      <c r="J196" s="217">
        <f t="shared" si="19"/>
        <v>206.43577500000001</v>
      </c>
    </row>
    <row r="197" spans="1:10" s="3" customFormat="1" ht="36" x14ac:dyDescent="0.2">
      <c r="A197" s="169" t="s">
        <v>359</v>
      </c>
      <c r="B197" s="180" t="s">
        <v>605</v>
      </c>
      <c r="C197" s="171" t="s">
        <v>606</v>
      </c>
      <c r="D197" s="170" t="s">
        <v>28</v>
      </c>
      <c r="E197" s="172">
        <f>'MEMÓRIA DE CÁLCULO'!D194</f>
        <v>3</v>
      </c>
      <c r="F197" s="182">
        <f t="shared" si="17"/>
        <v>101.085474</v>
      </c>
      <c r="G197" s="199">
        <f t="shared" si="21"/>
        <v>303.25642200000004</v>
      </c>
      <c r="H197" s="217">
        <v>77.98</v>
      </c>
      <c r="I197" s="218">
        <v>0.29630000000000001</v>
      </c>
      <c r="J197" s="217">
        <f t="shared" si="19"/>
        <v>101.085474</v>
      </c>
    </row>
    <row r="198" spans="1:10" s="3" customFormat="1" ht="12.75" customHeight="1" x14ac:dyDescent="0.2">
      <c r="A198" s="165"/>
      <c r="B198" s="278"/>
      <c r="C198" s="174" t="s">
        <v>297</v>
      </c>
      <c r="D198" s="166"/>
      <c r="E198" s="172"/>
      <c r="F198" s="182"/>
      <c r="G198" s="198">
        <f>SUM(G192:G197)</f>
        <v>2383.0012529999999</v>
      </c>
      <c r="H198" s="217"/>
      <c r="I198" s="218">
        <v>0.29630000000000001</v>
      </c>
      <c r="J198" s="217"/>
    </row>
    <row r="199" spans="1:10" s="3" customFormat="1" ht="12.75" customHeight="1" x14ac:dyDescent="0.2">
      <c r="A199" s="165">
        <v>11</v>
      </c>
      <c r="B199" s="278"/>
      <c r="C199" s="175" t="s">
        <v>360</v>
      </c>
      <c r="D199" s="166"/>
      <c r="E199" s="172"/>
      <c r="F199" s="182"/>
      <c r="G199" s="199"/>
      <c r="H199" s="217"/>
      <c r="I199" s="218">
        <v>0.29630000000000001</v>
      </c>
      <c r="J199" s="217"/>
    </row>
    <row r="200" spans="1:10" s="3" customFormat="1" ht="24" x14ac:dyDescent="0.2">
      <c r="A200" s="169" t="s">
        <v>39</v>
      </c>
      <c r="B200" s="180" t="s">
        <v>608</v>
      </c>
      <c r="C200" s="171" t="s">
        <v>607</v>
      </c>
      <c r="D200" s="170" t="s">
        <v>295</v>
      </c>
      <c r="E200" s="172">
        <f>'MEMÓRIA DE CÁLCULO'!D197</f>
        <v>17.399999999999999</v>
      </c>
      <c r="F200" s="182">
        <f t="shared" si="17"/>
        <v>86.372468999999995</v>
      </c>
      <c r="G200" s="199">
        <f t="shared" si="21"/>
        <v>1502.8809605999998</v>
      </c>
      <c r="H200" s="217">
        <v>66.63</v>
      </c>
      <c r="I200" s="218">
        <v>0.29630000000000001</v>
      </c>
      <c r="J200" s="217">
        <f t="shared" si="19"/>
        <v>86.372468999999995</v>
      </c>
    </row>
    <row r="201" spans="1:10" s="3" customFormat="1" ht="48" x14ac:dyDescent="0.2">
      <c r="A201" s="169" t="s">
        <v>81</v>
      </c>
      <c r="B201" s="180" t="s">
        <v>609</v>
      </c>
      <c r="C201" s="171" t="s">
        <v>361</v>
      </c>
      <c r="D201" s="170" t="s">
        <v>295</v>
      </c>
      <c r="E201" s="172">
        <f>'MEMÓRIA DE CÁLCULO'!D198</f>
        <v>20</v>
      </c>
      <c r="F201" s="182">
        <f t="shared" si="17"/>
        <v>61.263137999999998</v>
      </c>
      <c r="G201" s="199">
        <f t="shared" si="21"/>
        <v>1225.2627600000001</v>
      </c>
      <c r="H201" s="217">
        <v>47.26</v>
      </c>
      <c r="I201" s="218">
        <v>0.29630000000000001</v>
      </c>
      <c r="J201" s="217">
        <f t="shared" si="19"/>
        <v>61.263137999999998</v>
      </c>
    </row>
    <row r="202" spans="1:10" s="3" customFormat="1" ht="12.75" customHeight="1" x14ac:dyDescent="0.2">
      <c r="A202" s="165"/>
      <c r="B202" s="278"/>
      <c r="C202" s="174" t="s">
        <v>297</v>
      </c>
      <c r="D202" s="166"/>
      <c r="E202" s="172"/>
      <c r="F202" s="182"/>
      <c r="G202" s="198">
        <f>SUM(G200:G201)</f>
        <v>2728.1437206000001</v>
      </c>
      <c r="H202" s="217"/>
      <c r="I202" s="218">
        <v>0.29630000000000001</v>
      </c>
      <c r="J202" s="217"/>
    </row>
    <row r="203" spans="1:10" s="3" customFormat="1" ht="12.75" customHeight="1" x14ac:dyDescent="0.2">
      <c r="A203" s="165">
        <v>12</v>
      </c>
      <c r="B203" s="278"/>
      <c r="C203" s="175" t="s">
        <v>362</v>
      </c>
      <c r="D203" s="166"/>
      <c r="E203" s="172"/>
      <c r="F203" s="182"/>
      <c r="G203" s="199"/>
      <c r="H203" s="217"/>
      <c r="I203" s="218">
        <v>0.29630000000000001</v>
      </c>
      <c r="J203" s="217"/>
    </row>
    <row r="204" spans="1:10" s="3" customFormat="1" ht="24" x14ac:dyDescent="0.2">
      <c r="A204" s="169" t="s">
        <v>40</v>
      </c>
      <c r="B204" s="150" t="s">
        <v>519</v>
      </c>
      <c r="C204" s="171" t="s">
        <v>520</v>
      </c>
      <c r="D204" s="170" t="s">
        <v>363</v>
      </c>
      <c r="E204" s="172">
        <f>'MEMÓRIA DE CÁLCULO'!D201</f>
        <v>14.8</v>
      </c>
      <c r="F204" s="182">
        <f t="shared" ref="F204" si="23">J204</f>
        <v>12.755592</v>
      </c>
      <c r="G204" s="199">
        <f t="shared" si="21"/>
        <v>188.78276160000001</v>
      </c>
      <c r="H204" s="217">
        <v>9.84</v>
      </c>
      <c r="I204" s="218">
        <v>0.29630000000000001</v>
      </c>
      <c r="J204" s="217">
        <f t="shared" ref="J204" si="24">H204+(H204*I204)</f>
        <v>12.755592</v>
      </c>
    </row>
    <row r="205" spans="1:10" ht="12.75" customHeight="1" x14ac:dyDescent="0.2">
      <c r="A205" s="165"/>
      <c r="B205" s="166"/>
      <c r="C205" s="174" t="s">
        <v>297</v>
      </c>
      <c r="D205" s="166"/>
      <c r="E205" s="168"/>
      <c r="F205" s="182"/>
      <c r="G205" s="201">
        <f>SUM(G204)</f>
        <v>188.78276160000001</v>
      </c>
    </row>
    <row r="206" spans="1:10" s="3" customFormat="1" ht="12.75" customHeight="1" x14ac:dyDescent="0.2">
      <c r="A206" s="125"/>
      <c r="B206" s="146"/>
      <c r="C206" s="181" t="s">
        <v>401</v>
      </c>
      <c r="D206" s="35"/>
      <c r="E206" s="38"/>
      <c r="F206" s="182"/>
      <c r="G206" s="194">
        <f>G205+G202+G198+G190+G186+G177+G172+G165+G162+G159+G141+G117</f>
        <v>58391.454202620007</v>
      </c>
    </row>
    <row r="207" spans="1:10" s="3" customFormat="1" ht="12.75" customHeight="1" x14ac:dyDescent="0.2">
      <c r="A207" s="125"/>
      <c r="B207" s="146"/>
      <c r="C207" s="181"/>
      <c r="D207" s="35"/>
      <c r="E207" s="38"/>
      <c r="F207" s="184"/>
      <c r="G207" s="185"/>
    </row>
    <row r="208" spans="1:10" s="3" customFormat="1" ht="12.75" customHeight="1" x14ac:dyDescent="0.2">
      <c r="A208" s="125"/>
      <c r="B208" s="146"/>
      <c r="C208" s="181" t="s">
        <v>402</v>
      </c>
      <c r="D208" s="35"/>
      <c r="E208" s="38"/>
      <c r="F208" s="184"/>
      <c r="G208" s="185">
        <f>G206+G110</f>
        <v>260601.51377732999</v>
      </c>
    </row>
    <row r="209" spans="1:7" x14ac:dyDescent="0.2">
      <c r="A209" s="159"/>
      <c r="B209" s="159"/>
      <c r="C209" s="159"/>
      <c r="D209" s="159"/>
      <c r="E209" s="160"/>
      <c r="F209" s="159"/>
      <c r="G209" s="159"/>
    </row>
    <row r="210" spans="1:7" x14ac:dyDescent="0.2">
      <c r="A210" s="296" t="s">
        <v>610</v>
      </c>
      <c r="B210" s="296"/>
      <c r="C210" s="296"/>
      <c r="D210" s="159"/>
      <c r="E210" s="159"/>
      <c r="F210" s="159"/>
      <c r="G210" s="159"/>
    </row>
    <row r="211" spans="1:7" x14ac:dyDescent="0.2">
      <c r="A211" s="113"/>
      <c r="B211" s="113"/>
      <c r="C211" s="113"/>
    </row>
    <row r="212" spans="1:7" x14ac:dyDescent="0.2">
      <c r="A212" s="113"/>
      <c r="B212" s="113"/>
      <c r="C212" s="113"/>
    </row>
    <row r="214" spans="1:7" x14ac:dyDescent="0.2">
      <c r="C214" s="280"/>
      <c r="E214" s="295"/>
      <c r="F214" s="295"/>
      <c r="G214" s="295"/>
    </row>
    <row r="215" spans="1:7" x14ac:dyDescent="0.2">
      <c r="C215" s="54" t="s">
        <v>45</v>
      </c>
      <c r="E215" s="303" t="s">
        <v>443</v>
      </c>
      <c r="F215" s="303"/>
      <c r="G215" s="303"/>
    </row>
    <row r="216" spans="1:7" x14ac:dyDescent="0.2">
      <c r="C216" s="54" t="s">
        <v>62</v>
      </c>
      <c r="E216" s="283" t="s">
        <v>61</v>
      </c>
      <c r="F216" s="283"/>
      <c r="G216" s="283"/>
    </row>
    <row r="217" spans="1:7" x14ac:dyDescent="0.2">
      <c r="G217" s="10"/>
    </row>
  </sheetData>
  <mergeCells count="16">
    <mergeCell ref="A2:G2"/>
    <mergeCell ref="A1:G1"/>
    <mergeCell ref="A5:A6"/>
    <mergeCell ref="E215:G215"/>
    <mergeCell ref="E216:G216"/>
    <mergeCell ref="B3:E3"/>
    <mergeCell ref="F3:G3"/>
    <mergeCell ref="B4:E4"/>
    <mergeCell ref="F4:G4"/>
    <mergeCell ref="B5:B6"/>
    <mergeCell ref="C5:C6"/>
    <mergeCell ref="D5:D6"/>
    <mergeCell ref="F5:G5"/>
    <mergeCell ref="E5:E6"/>
    <mergeCell ref="E214:G214"/>
    <mergeCell ref="A210:C210"/>
  </mergeCells>
  <printOptions horizontalCentered="1"/>
  <pageMargins left="0.19685039370078741" right="0.19685039370078741" top="0.78740157480314965" bottom="0.39370078740157483" header="0.31496062992125984" footer="0.31496062992125984"/>
  <pageSetup paperSize="9" orientation="landscape" r:id="rId1"/>
  <rowBreaks count="5" manualBreakCount="5">
    <brk id="43" max="6" man="1"/>
    <brk id="56" max="6" man="1"/>
    <brk id="77" max="6" man="1"/>
    <brk id="100" max="6" man="1"/>
    <brk id="180" max="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13"/>
  <sheetViews>
    <sheetView view="pageBreakPreview" topLeftCell="A202" zoomScale="90" zoomScaleNormal="100" zoomScaleSheetLayoutView="90" workbookViewId="0">
      <selection activeCell="A5" sqref="A5:E5"/>
    </sheetView>
  </sheetViews>
  <sheetFormatPr defaultRowHeight="12.75" x14ac:dyDescent="0.2"/>
  <cols>
    <col min="1" max="1" width="7.42578125" customWidth="1"/>
    <col min="2" max="2" width="73.28515625" customWidth="1"/>
    <col min="3" max="3" width="10" customWidth="1"/>
    <col min="4" max="4" width="19" customWidth="1"/>
    <col min="5" max="5" width="45.7109375" customWidth="1"/>
    <col min="6" max="8" width="9.140625" hidden="1" customWidth="1"/>
  </cols>
  <sheetData>
    <row r="1" spans="1:11" ht="24.75" customHeight="1" x14ac:dyDescent="0.3">
      <c r="A1" s="18"/>
      <c r="B1" s="370" t="s">
        <v>43</v>
      </c>
      <c r="C1" s="370"/>
      <c r="D1" s="370"/>
      <c r="E1" s="370"/>
      <c r="F1" s="16"/>
      <c r="G1" s="16"/>
      <c r="H1" s="16"/>
      <c r="I1" s="16"/>
      <c r="J1" s="16"/>
      <c r="K1" s="11"/>
    </row>
    <row r="2" spans="1:11" ht="24.75" customHeight="1" x14ac:dyDescent="0.2">
      <c r="A2" s="19"/>
      <c r="B2" s="371" t="s">
        <v>44</v>
      </c>
      <c r="C2" s="371"/>
      <c r="D2" s="371"/>
      <c r="E2" s="371"/>
      <c r="F2" s="16"/>
      <c r="G2" s="16"/>
      <c r="H2" s="16"/>
      <c r="I2" s="16"/>
      <c r="J2" s="16"/>
      <c r="K2" s="11"/>
    </row>
    <row r="3" spans="1:11" ht="20.25" x14ac:dyDescent="0.2">
      <c r="A3" s="20" t="s">
        <v>46</v>
      </c>
      <c r="B3" s="307" t="str">
        <f>'PLANILHA ORÇAM.'!B3:E3</f>
        <v>REFORMA E AMPLIAÇÃO EMEB "FRADE"</v>
      </c>
      <c r="C3" s="308"/>
      <c r="D3" s="308"/>
      <c r="E3" s="308"/>
      <c r="F3" s="16"/>
      <c r="G3" s="16"/>
      <c r="H3" s="16"/>
      <c r="I3" s="16"/>
      <c r="J3" s="16"/>
      <c r="K3" s="11"/>
    </row>
    <row r="4" spans="1:11" ht="20.25" x14ac:dyDescent="0.2">
      <c r="A4" s="21" t="s">
        <v>47</v>
      </c>
      <c r="B4" s="307" t="str">
        <f>'PLANILHA ORÇAM.'!B4:E4</f>
        <v>FRADE- VARGEM ALTA- ES</v>
      </c>
      <c r="C4" s="308"/>
      <c r="D4" s="308"/>
      <c r="E4" s="308"/>
      <c r="F4" s="16"/>
      <c r="G4" s="16"/>
      <c r="H4" s="16"/>
      <c r="I4" s="16"/>
      <c r="J4" s="16"/>
      <c r="K4" s="11"/>
    </row>
    <row r="5" spans="1:11" ht="20.25" x14ac:dyDescent="0.2">
      <c r="A5" s="309" t="s">
        <v>48</v>
      </c>
      <c r="B5" s="309"/>
      <c r="C5" s="309"/>
      <c r="D5" s="309"/>
      <c r="E5" s="309"/>
      <c r="F5" s="16"/>
      <c r="G5" s="16"/>
      <c r="H5" s="16"/>
      <c r="I5" s="16"/>
      <c r="J5" s="16"/>
      <c r="K5" s="11"/>
    </row>
    <row r="6" spans="1:11" ht="20.25" x14ac:dyDescent="0.2">
      <c r="A6" s="44" t="s">
        <v>0</v>
      </c>
      <c r="B6" s="137" t="s">
        <v>49</v>
      </c>
      <c r="C6" s="44" t="s">
        <v>9</v>
      </c>
      <c r="D6" s="22" t="s">
        <v>10</v>
      </c>
      <c r="E6" s="135" t="s">
        <v>50</v>
      </c>
      <c r="F6" s="16"/>
      <c r="G6" s="16"/>
      <c r="H6" s="16"/>
      <c r="I6" s="16"/>
      <c r="J6" s="16"/>
      <c r="K6" s="11"/>
    </row>
    <row r="7" spans="1:11" ht="20.25" x14ac:dyDescent="0.2">
      <c r="A7" s="44"/>
      <c r="B7" s="134" t="s">
        <v>291</v>
      </c>
      <c r="C7" s="44"/>
      <c r="D7" s="22"/>
      <c r="E7" s="202"/>
      <c r="F7" s="16"/>
      <c r="G7" s="16"/>
      <c r="H7" s="16"/>
      <c r="I7" s="16"/>
      <c r="J7" s="16"/>
      <c r="K7" s="11"/>
    </row>
    <row r="8" spans="1:11" ht="20.25" x14ac:dyDescent="0.2">
      <c r="A8" s="44">
        <v>1</v>
      </c>
      <c r="B8" s="134" t="s">
        <v>16</v>
      </c>
      <c r="C8" s="44"/>
      <c r="D8" s="22"/>
      <c r="E8" s="202"/>
      <c r="F8" s="16"/>
      <c r="G8" s="16"/>
      <c r="H8" s="16"/>
      <c r="I8" s="16"/>
      <c r="J8" s="16"/>
      <c r="K8" s="11"/>
    </row>
    <row r="9" spans="1:11" x14ac:dyDescent="0.2">
      <c r="A9" s="146" t="s">
        <v>14</v>
      </c>
      <c r="B9" s="115" t="str">
        <f>'PLANILHA ORÇAM.'!C9</f>
        <v>Placa de obra nas dimensões de 2.0 x 4.0 m, padrão</v>
      </c>
      <c r="C9" s="35" t="str">
        <f>'PLANILHA ORÇAM.'!D9</f>
        <v>m2</v>
      </c>
      <c r="D9" s="206">
        <v>8</v>
      </c>
      <c r="E9" s="117" t="s">
        <v>102</v>
      </c>
      <c r="F9" s="33"/>
      <c r="G9" s="33"/>
      <c r="H9" s="34"/>
      <c r="J9" s="70">
        <f>D9-'PLANILHA ORÇAM.'!E9</f>
        <v>0</v>
      </c>
      <c r="K9" s="11"/>
    </row>
    <row r="10" spans="1:11" x14ac:dyDescent="0.2">
      <c r="A10" s="146"/>
      <c r="B10" s="117"/>
      <c r="C10" s="35"/>
      <c r="D10" s="206"/>
      <c r="E10" s="138"/>
      <c r="F10" s="17"/>
      <c r="G10" s="17"/>
      <c r="H10" s="17"/>
      <c r="I10" s="17"/>
      <c r="J10" s="70">
        <f>D10-'PLANILHA ORÇAM.'!E10</f>
        <v>0</v>
      </c>
      <c r="K10" s="11"/>
    </row>
    <row r="11" spans="1:11" x14ac:dyDescent="0.2">
      <c r="A11" s="207" t="s">
        <v>53</v>
      </c>
      <c r="B11" s="138" t="s">
        <v>70</v>
      </c>
      <c r="C11" s="35"/>
      <c r="D11" s="206"/>
      <c r="E11" s="138"/>
      <c r="F11" s="24"/>
      <c r="G11" s="24"/>
      <c r="H11" s="24"/>
      <c r="I11" s="24"/>
      <c r="J11" s="70">
        <f>D11-'PLANILHA ORÇAM.'!E11</f>
        <v>0</v>
      </c>
      <c r="K11" s="11"/>
    </row>
    <row r="12" spans="1:11" x14ac:dyDescent="0.2">
      <c r="A12" s="146" t="s">
        <v>18</v>
      </c>
      <c r="B12" s="117" t="str">
        <f>'PLANILHA ORÇAM.'!C12</f>
        <v xml:space="preserve">Retirada de cobertura em telhas Canalete 49 </v>
      </c>
      <c r="C12" s="35" t="str">
        <f>'PLANILHA ORÇAM.'!D12</f>
        <v>m2</v>
      </c>
      <c r="D12" s="206">
        <v>142.35</v>
      </c>
      <c r="E12" s="117" t="s">
        <v>198</v>
      </c>
      <c r="F12" s="1"/>
      <c r="G12" s="1"/>
      <c r="H12" s="1"/>
      <c r="I12" s="1"/>
      <c r="J12" s="70">
        <f>D12-'PLANILHA ORÇAM.'!E12</f>
        <v>0</v>
      </c>
      <c r="K12" s="11"/>
    </row>
    <row r="13" spans="1:11" ht="36" x14ac:dyDescent="0.2">
      <c r="A13" s="146" t="s">
        <v>52</v>
      </c>
      <c r="B13" s="117" t="str">
        <f>'PLANILHA ORÇAM.'!C13</f>
        <v>Demolição de revestimento com azulejos</v>
      </c>
      <c r="C13" s="35" t="str">
        <f>'PLANILHA ORÇAM.'!D13</f>
        <v>m2</v>
      </c>
      <c r="D13" s="206">
        <v>27.56</v>
      </c>
      <c r="E13" s="139" t="s">
        <v>103</v>
      </c>
      <c r="F13" s="1"/>
      <c r="G13" s="1"/>
      <c r="H13" s="1"/>
      <c r="I13" s="1"/>
      <c r="J13" s="70">
        <f>D13-'PLANILHA ORÇAM.'!E13</f>
        <v>0</v>
      </c>
      <c r="K13" s="11"/>
    </row>
    <row r="14" spans="1:11" x14ac:dyDescent="0.2">
      <c r="A14" s="146" t="s">
        <v>79</v>
      </c>
      <c r="B14" s="117" t="str">
        <f>'PLANILHA ORÇAM.'!C14</f>
        <v>Demolição de forro de madeira, sem reaproveitamento</v>
      </c>
      <c r="C14" s="35" t="str">
        <f>'PLANILHA ORÇAM.'!D14</f>
        <v>m2</v>
      </c>
      <c r="D14" s="208">
        <v>68.040000000000006</v>
      </c>
      <c r="E14" s="123" t="s">
        <v>104</v>
      </c>
      <c r="F14" s="36"/>
      <c r="G14" s="36"/>
      <c r="H14" s="37"/>
      <c r="I14" s="25"/>
      <c r="J14" s="70">
        <f>D14-'PLANILHA ORÇAM.'!E14</f>
        <v>0</v>
      </c>
      <c r="K14" s="11"/>
    </row>
    <row r="15" spans="1:11" x14ac:dyDescent="0.2">
      <c r="A15" s="146" t="s">
        <v>105</v>
      </c>
      <c r="B15" s="117" t="str">
        <f>'PLANILHA ORÇAM.'!C15</f>
        <v>Demolição de alvenaria</v>
      </c>
      <c r="C15" s="35" t="str">
        <f>'PLANILHA ORÇAM.'!D15</f>
        <v>m3</v>
      </c>
      <c r="D15" s="206">
        <v>25.48</v>
      </c>
      <c r="E15" s="117" t="s">
        <v>106</v>
      </c>
      <c r="F15" s="26"/>
      <c r="G15" s="12"/>
      <c r="H15" s="12"/>
      <c r="I15" s="26"/>
      <c r="J15" s="70">
        <f>D15-'PLANILHA ORÇAM.'!E15</f>
        <v>22.21</v>
      </c>
      <c r="K15" s="11"/>
    </row>
    <row r="16" spans="1:11" ht="39" customHeight="1" x14ac:dyDescent="0.2">
      <c r="A16" s="146" t="s">
        <v>89</v>
      </c>
      <c r="B16" s="117" t="str">
        <f>'PLANILHA ORÇAM.'!C16</f>
        <v>RASGO EM CONTRAPISO PARA RAMAIS/ DISTRIBUIÇÃO COM DIÂMETROS MAIORES QUE 75 MM. AF_05/2015</v>
      </c>
      <c r="C16" s="35" t="str">
        <f>'PLANILHA ORÇAM.'!D16</f>
        <v>m</v>
      </c>
      <c r="D16" s="206">
        <v>15</v>
      </c>
      <c r="E16" s="117" t="s">
        <v>108</v>
      </c>
      <c r="F16" s="23"/>
      <c r="G16" s="13"/>
      <c r="H16" s="14"/>
      <c r="I16" s="28"/>
      <c r="J16" s="70">
        <f>D16-'PLANILHA ORÇAM.'!E16</f>
        <v>0</v>
      </c>
      <c r="K16" s="11"/>
    </row>
    <row r="17" spans="1:11" x14ac:dyDescent="0.2">
      <c r="A17" s="146" t="s">
        <v>90</v>
      </c>
      <c r="B17" s="117" t="str">
        <f>'PLANILHA ORÇAM.'!C17</f>
        <v>Retirada de portas e janelas de madeira, inclusive batentes</v>
      </c>
      <c r="C17" s="35" t="str">
        <f>'PLANILHA ORÇAM.'!D17</f>
        <v>m2</v>
      </c>
      <c r="D17" s="206">
        <v>0.48</v>
      </c>
      <c r="E17" s="139" t="s">
        <v>109</v>
      </c>
      <c r="F17" s="23"/>
      <c r="G17" s="13"/>
      <c r="H17" s="14"/>
      <c r="I17" s="28"/>
      <c r="J17" s="70">
        <f>D17-'PLANILHA ORÇAM.'!E17</f>
        <v>-6</v>
      </c>
      <c r="K17" s="11"/>
    </row>
    <row r="18" spans="1:11" x14ac:dyDescent="0.2">
      <c r="A18" s="146" t="s">
        <v>277</v>
      </c>
      <c r="B18" s="117" t="str">
        <f>'PLANILHA ORÇAM.'!C18</f>
        <v>Retirada de aparelhos sanitários</v>
      </c>
      <c r="C18" s="35" t="str">
        <f>'PLANILHA ORÇAM.'!D18</f>
        <v>Und</v>
      </c>
      <c r="D18" s="206">
        <v>2</v>
      </c>
      <c r="E18" s="139" t="s">
        <v>59</v>
      </c>
      <c r="F18" s="23"/>
      <c r="G18" s="13"/>
      <c r="H18" s="14"/>
      <c r="I18" s="28"/>
      <c r="J18" s="70"/>
      <c r="K18" s="11"/>
    </row>
    <row r="19" spans="1:11" x14ac:dyDescent="0.2">
      <c r="A19" s="146" t="s">
        <v>450</v>
      </c>
      <c r="B19" s="117" t="str">
        <f>'PLANILHA ORÇAM.'!C19</f>
        <v xml:space="preserve">Retirada de revestimento antigo em reboco </v>
      </c>
      <c r="C19" s="35" t="str">
        <f>'PLANILHA ORÇAM.'!D19</f>
        <v>m2</v>
      </c>
      <c r="D19" s="206">
        <v>85.73</v>
      </c>
      <c r="E19" s="139" t="s">
        <v>521</v>
      </c>
      <c r="F19" s="23"/>
      <c r="G19" s="13"/>
      <c r="H19" s="14"/>
      <c r="I19" s="28"/>
      <c r="J19" s="70"/>
      <c r="K19" s="11"/>
    </row>
    <row r="20" spans="1:11" x14ac:dyDescent="0.2">
      <c r="A20" s="207"/>
      <c r="B20" s="124"/>
      <c r="C20" s="35"/>
      <c r="D20" s="206"/>
      <c r="E20" s="139"/>
      <c r="F20" s="28"/>
      <c r="G20" s="13"/>
      <c r="H20" s="14"/>
      <c r="I20" s="29"/>
      <c r="J20" s="70">
        <f>D20-'PLANILHA ORÇAM.'!E20</f>
        <v>0</v>
      </c>
      <c r="K20" s="11"/>
    </row>
    <row r="21" spans="1:11" x14ac:dyDescent="0.2">
      <c r="A21" s="207" t="s">
        <v>54</v>
      </c>
      <c r="B21" s="138" t="s">
        <v>80</v>
      </c>
      <c r="C21" s="35"/>
      <c r="D21" s="206"/>
      <c r="E21" s="117"/>
      <c r="F21" s="28"/>
      <c r="G21" s="13"/>
      <c r="H21" s="14"/>
      <c r="I21" s="29"/>
      <c r="J21" s="70">
        <f>D21-'PLANILHA ORÇAM.'!E21</f>
        <v>0</v>
      </c>
      <c r="K21" s="11"/>
    </row>
    <row r="22" spans="1:11" ht="36" x14ac:dyDescent="0.2">
      <c r="A22" s="146" t="s">
        <v>20</v>
      </c>
      <c r="B22" s="117" t="str">
        <f>'PLANILHA ORÇAM.'!C22</f>
        <v>Alvenaria de blocos de concreto 9x19x39cm, c/ resist. mínimo a compres. 2.5 MPa, assent. c/ arg. De cimento, cal hidratada CH1 e areia no traço 1:0.5:8 esp. das juntas 10mm e esp. das paredes, s/ rev. 9cm</v>
      </c>
      <c r="C22" s="35" t="str">
        <f>'PLANILHA ORÇAM.'!D22</f>
        <v>m2</v>
      </c>
      <c r="D22" s="206">
        <v>28.96</v>
      </c>
      <c r="E22" s="117" t="s">
        <v>110</v>
      </c>
      <c r="F22" s="26"/>
      <c r="G22" s="26"/>
      <c r="H22" s="26"/>
      <c r="I22" s="26"/>
      <c r="J22" s="70">
        <f>D22-'PLANILHA ORÇAM.'!E22</f>
        <v>-49.1</v>
      </c>
      <c r="K22" s="11"/>
    </row>
    <row r="23" spans="1:11" x14ac:dyDescent="0.2">
      <c r="A23" s="146"/>
      <c r="B23" s="117"/>
      <c r="C23" s="35"/>
      <c r="D23" s="206"/>
      <c r="E23" s="117"/>
      <c r="F23" s="26"/>
      <c r="G23" s="12"/>
      <c r="H23" s="12"/>
      <c r="I23" s="26"/>
      <c r="J23" s="70">
        <f>D23-'PLANILHA ORÇAM.'!E23</f>
        <v>0</v>
      </c>
      <c r="K23" s="11"/>
    </row>
    <row r="24" spans="1:11" x14ac:dyDescent="0.2">
      <c r="A24" s="207" t="s">
        <v>55</v>
      </c>
      <c r="B24" s="138" t="s">
        <v>4</v>
      </c>
      <c r="C24" s="35"/>
      <c r="D24" s="206"/>
      <c r="E24" s="117"/>
      <c r="F24" s="30"/>
      <c r="G24" s="13"/>
      <c r="H24" s="14"/>
      <c r="I24" s="28"/>
      <c r="J24" s="70">
        <f>D24-'PLANILHA ORÇAM.'!E24</f>
        <v>0</v>
      </c>
      <c r="K24" s="11"/>
    </row>
    <row r="25" spans="1:11" ht="39.75" customHeight="1" x14ac:dyDescent="0.2">
      <c r="A25" s="146" t="s">
        <v>21</v>
      </c>
      <c r="B25" s="117" t="str">
        <f>'PLANILHA ORÇAM.'!C25</f>
        <v>CHAPISCO APLICADO EM ALVENARIAS E ESTRUTURAS DE CONCRETO INTERNAS, COM COLHER DE PEDREIRO. ARGAMASSA TRAÇO 1:3 COM PREPARO MANUAL. AF_06/2014</v>
      </c>
      <c r="C25" s="35" t="str">
        <f>'PLANILHA ORÇAM.'!D25</f>
        <v>m2</v>
      </c>
      <c r="D25" s="206">
        <v>85.79</v>
      </c>
      <c r="E25" s="117" t="s">
        <v>111</v>
      </c>
      <c r="F25" s="30"/>
      <c r="G25" s="13"/>
      <c r="H25" s="14"/>
      <c r="I25" s="28"/>
      <c r="J25" s="70">
        <f>D25-'PLANILHA ORÇAM.'!E25</f>
        <v>0</v>
      </c>
      <c r="K25" s="11"/>
    </row>
    <row r="26" spans="1:11" ht="48" x14ac:dyDescent="0.2">
      <c r="A26" s="146" t="s">
        <v>22</v>
      </c>
      <c r="B26" s="117" t="str">
        <f>'PLANILHA ORÇAM.'!C26</f>
        <v>EMBOÇO, PARA RECEBIMENTO DE CERÂMICA, EM ARGAMASSA TRAÇO 1:2:8, PREPARO MANUAL, APLICADO MANUALMENTE EM FACES INTERNAS DE PAREDES, PARA AMBIENTE COM ÁREA MENOR QUE 5M2, ESPESSURA DE 20MM, COM EXECUÇÃO DE TALISCAS. AF_06/2014</v>
      </c>
      <c r="C26" s="35" t="str">
        <f>'PLANILHA ORÇAM.'!D26</f>
        <v>m2</v>
      </c>
      <c r="D26" s="206">
        <v>85.79</v>
      </c>
      <c r="E26" s="117" t="s">
        <v>111</v>
      </c>
      <c r="F26" s="30"/>
      <c r="G26" s="13"/>
      <c r="H26" s="14"/>
      <c r="I26" s="28"/>
      <c r="J26" s="70">
        <f>D26-'PLANILHA ORÇAM.'!E26</f>
        <v>0</v>
      </c>
      <c r="K26" s="11"/>
    </row>
    <row r="27" spans="1:11" ht="37.5" customHeight="1" x14ac:dyDescent="0.2">
      <c r="A27" s="146" t="s">
        <v>56</v>
      </c>
      <c r="B27" s="117" t="str">
        <f>'PLANILHA ORÇAM.'!C27</f>
        <v>Cerâmica 10 x 10 cm, marcas de referência Eliane, Cecrisa ou Portobello, nas cores branco ou areia, com rejunte esp. 0.5 cm, empregando argamassa colante (Para revestimento meia-parede)</v>
      </c>
      <c r="C27" s="35" t="str">
        <f>'PLANILHA ORÇAM.'!D27</f>
        <v>m2</v>
      </c>
      <c r="D27" s="206">
        <v>55.66</v>
      </c>
      <c r="E27" s="139" t="s">
        <v>112</v>
      </c>
      <c r="F27" s="30"/>
      <c r="G27" s="13"/>
      <c r="H27" s="14"/>
      <c r="I27" s="28"/>
      <c r="J27" s="70">
        <f>D27-'PLANILHA ORÇAM.'!E27</f>
        <v>-30.070000000000007</v>
      </c>
      <c r="K27" s="11"/>
    </row>
    <row r="28" spans="1:11" ht="51.75" customHeight="1" x14ac:dyDescent="0.2">
      <c r="A28" s="146" t="s">
        <v>57</v>
      </c>
      <c r="B28" s="117" t="str">
        <f>'PLANILHA ORÇAM.'!C28</f>
        <v xml:space="preserve">Roda parede em granito cinza andorinha 7x2cm, com acabamento abaulado nos dois lados </v>
      </c>
      <c r="C28" s="35" t="str">
        <f>'PLANILHA ORÇAM.'!D28</f>
        <v>m</v>
      </c>
      <c r="D28" s="206">
        <v>117.77</v>
      </c>
      <c r="E28" s="139" t="s">
        <v>199</v>
      </c>
      <c r="F28" s="30"/>
      <c r="G28" s="13"/>
      <c r="H28" s="14"/>
      <c r="I28" s="28"/>
      <c r="J28" s="70">
        <f>D28-'PLANILHA ORÇAM.'!E31</f>
        <v>1.1799999999999926</v>
      </c>
      <c r="K28" s="11"/>
    </row>
    <row r="29" spans="1:11" ht="24" x14ac:dyDescent="0.2">
      <c r="A29" s="146" t="s">
        <v>246</v>
      </c>
      <c r="B29" s="117" t="str">
        <f>'PLANILHA ORÇAM.'!C29</f>
        <v>Piso cerâmico 45x45cm, PEI 5, Cargo Plus Gray, marcas de referência Eliane, Cecrisa ou Portobello, assentado com argamassa de cimento colante, inclusive rejuntamento</v>
      </c>
      <c r="C29" s="35" t="str">
        <f>'PLANILHA ORÇAM.'!D29</f>
        <v>m2</v>
      </c>
      <c r="D29" s="147">
        <v>116.59</v>
      </c>
      <c r="E29" s="139" t="s">
        <v>522</v>
      </c>
      <c r="F29" s="30"/>
      <c r="G29" s="13"/>
      <c r="H29" s="14"/>
      <c r="I29" s="28"/>
      <c r="J29" s="70">
        <f>D29-'PLANILHA ORÇAM.'!E34</f>
        <v>116.59</v>
      </c>
      <c r="K29" s="11"/>
    </row>
    <row r="30" spans="1:11" x14ac:dyDescent="0.2">
      <c r="A30" s="146" t="s">
        <v>248</v>
      </c>
      <c r="B30" s="117" t="str">
        <f>'PLANILHA ORÇAM.'!C30</f>
        <v>Soleira de granito esp. 2 cm e largura de 15 cm</v>
      </c>
      <c r="C30" s="35" t="str">
        <f>'PLANILHA ORÇAM.'!D30</f>
        <v>m</v>
      </c>
      <c r="D30" s="147">
        <v>13</v>
      </c>
      <c r="E30" s="139" t="s">
        <v>523</v>
      </c>
      <c r="F30" s="30"/>
      <c r="G30" s="13"/>
      <c r="H30" s="14"/>
      <c r="I30" s="28"/>
      <c r="J30" s="70"/>
      <c r="K30" s="11"/>
    </row>
    <row r="31" spans="1:11" x14ac:dyDescent="0.2">
      <c r="A31" s="146" t="s">
        <v>251</v>
      </c>
      <c r="B31" s="117" t="str">
        <f>'PLANILHA ORÇAM.'!C31</f>
        <v>Forro de gesso acabamento tipo liso</v>
      </c>
      <c r="C31" s="35" t="str">
        <f>'PLANILHA ORÇAM.'!D31</f>
        <v>m2</v>
      </c>
      <c r="D31" s="151">
        <v>116.59</v>
      </c>
      <c r="E31" s="139" t="s">
        <v>524</v>
      </c>
      <c r="F31" s="30"/>
      <c r="G31" s="13"/>
      <c r="H31" s="14"/>
      <c r="I31" s="28"/>
      <c r="J31" s="70"/>
      <c r="K31" s="11"/>
    </row>
    <row r="32" spans="1:11" ht="24" x14ac:dyDescent="0.2">
      <c r="A32" s="146" t="s">
        <v>456</v>
      </c>
      <c r="B32" s="117" t="str">
        <f>'PLANILHA ORÇAM.'!C32</f>
        <v>Chapisco com argamassa de cimento e areia média ou grossa lavada no traço 1:3, espessura 5 mm (Para revestimento meia-parede)</v>
      </c>
      <c r="C32" s="35" t="str">
        <f>'PLANILHA ORÇAM.'!D32</f>
        <v>m2</v>
      </c>
      <c r="D32" s="151">
        <v>85.73</v>
      </c>
      <c r="E32" s="139" t="s">
        <v>525</v>
      </c>
      <c r="F32" s="30"/>
      <c r="G32" s="13"/>
      <c r="H32" s="14"/>
      <c r="I32" s="28"/>
      <c r="J32" s="70"/>
      <c r="K32" s="11"/>
    </row>
    <row r="33" spans="1:11" ht="24" x14ac:dyDescent="0.2">
      <c r="A33" s="146" t="s">
        <v>457</v>
      </c>
      <c r="B33" s="117" t="str">
        <f>'PLANILHA ORÇAM.'!C33</f>
        <v>Emboço de argamassa de cimento, cal hidratada CH1 e areia lavada traço 1:0.5:6, espessura 20 mm (Para revestimento meia-parede)</v>
      </c>
      <c r="C33" s="35" t="str">
        <f>'PLANILHA ORÇAM.'!D33</f>
        <v>m2</v>
      </c>
      <c r="D33" s="151">
        <v>85.73</v>
      </c>
      <c r="E33" s="139" t="s">
        <v>525</v>
      </c>
      <c r="F33" s="30"/>
      <c r="G33" s="13"/>
      <c r="H33" s="14"/>
      <c r="I33" s="28"/>
      <c r="J33" s="70"/>
      <c r="K33" s="11"/>
    </row>
    <row r="34" spans="1:11" x14ac:dyDescent="0.2">
      <c r="A34" s="146"/>
      <c r="B34" s="117"/>
      <c r="C34" s="35"/>
      <c r="D34" s="206"/>
      <c r="E34" s="117"/>
      <c r="F34" s="30"/>
      <c r="G34" s="13"/>
      <c r="H34" s="14"/>
      <c r="I34" s="28"/>
      <c r="J34" s="70"/>
      <c r="K34" s="11"/>
    </row>
    <row r="35" spans="1:11" x14ac:dyDescent="0.2">
      <c r="A35" s="207" t="s">
        <v>113</v>
      </c>
      <c r="B35" s="138" t="s">
        <v>84</v>
      </c>
      <c r="C35" s="35"/>
      <c r="D35" s="206"/>
      <c r="E35" s="117"/>
      <c r="F35" s="30"/>
      <c r="G35" s="13"/>
      <c r="H35" s="14"/>
      <c r="I35" s="28"/>
      <c r="J35" s="70">
        <f>D35-'PLANILHA ORÇAM.'!E35</f>
        <v>0</v>
      </c>
      <c r="K35" s="11"/>
    </row>
    <row r="36" spans="1:11" ht="36" x14ac:dyDescent="0.2">
      <c r="A36" s="146" t="s">
        <v>23</v>
      </c>
      <c r="B36" s="117" t="str">
        <f>'PLANILHA ORÇAM.'!C36</f>
        <v>JANELA DE AÇO TIPO BASCULANTE PARA VIDROS, COM BATENTE, FERRAGENS E PINTURA ANTICORROSIVA. EXCLUSIVE VIDROS, ACABAMENTO, ALIZAR E CONTRAMARCO. FORNECIMENTO E INSTALAÇÃO. AF_12/2019</v>
      </c>
      <c r="C36" s="35" t="str">
        <f>'PLANILHA ORÇAM.'!D36</f>
        <v>m2</v>
      </c>
      <c r="D36" s="206">
        <v>1.2</v>
      </c>
      <c r="E36" s="117" t="s">
        <v>114</v>
      </c>
      <c r="F36" s="30"/>
      <c r="G36" s="13"/>
      <c r="H36" s="14"/>
      <c r="I36" s="28"/>
      <c r="J36" s="70">
        <f>D36-'PLANILHA ORÇAM.'!E36</f>
        <v>-4.22</v>
      </c>
      <c r="K36" s="11"/>
    </row>
    <row r="37" spans="1:11" ht="30.75" customHeight="1" x14ac:dyDescent="0.2">
      <c r="A37" s="146" t="s">
        <v>24</v>
      </c>
      <c r="B37" s="117" t="str">
        <f>'PLANILHA ORÇAM.'!C37</f>
        <v>Vidro plano transparente liso, com 4 mm de espessura</v>
      </c>
      <c r="C37" s="35" t="str">
        <f>'PLANILHA ORÇAM.'!D37</f>
        <v>m2</v>
      </c>
      <c r="D37" s="154">
        <v>1.2</v>
      </c>
      <c r="E37" s="117" t="s">
        <v>114</v>
      </c>
      <c r="F37" s="30"/>
      <c r="G37" s="13"/>
      <c r="H37" s="14"/>
      <c r="I37" s="28"/>
      <c r="J37" s="70">
        <f>D37-'PLANILHA ORÇAM.'!E37</f>
        <v>-4.22</v>
      </c>
      <c r="K37" s="11"/>
    </row>
    <row r="38" spans="1:11" ht="24" x14ac:dyDescent="0.2">
      <c r="A38" s="146" t="s">
        <v>269</v>
      </c>
      <c r="B38" s="117" t="str">
        <f>'PLANILHA ORÇAM.'!C38</f>
        <v>Marco de madeira de lei de 1ª (Peroba, Ipê, Angelim Pedra ou equivalente) com 15 x 3 cm de batente, nas dimensões de 0.90 x 2.10 m</v>
      </c>
      <c r="C38" s="35" t="str">
        <f>'PLANILHA ORÇAM.'!D38</f>
        <v>Und</v>
      </c>
      <c r="D38" s="147">
        <v>2</v>
      </c>
      <c r="E38" s="117" t="s">
        <v>528</v>
      </c>
      <c r="F38" s="30"/>
      <c r="G38" s="13"/>
      <c r="H38" s="14"/>
      <c r="I38" s="28"/>
      <c r="J38" s="70"/>
      <c r="K38" s="11"/>
    </row>
    <row r="39" spans="1:11" ht="36" x14ac:dyDescent="0.2">
      <c r="A39" s="146" t="s">
        <v>272</v>
      </c>
      <c r="B39" s="117" t="str">
        <f>'PLANILHA ORÇAM.'!C39</f>
        <v>Porta em madeira de lei tipo angelim pedra ou equiv.c/enchimento em madeira 1a.qualidade esp. 30mm p/ pintura, inclusive alizares, dobradiças e fechadura externa em latão cromado LaFonte ou equiv., exclusive marco, nas dim.: 0.90 x 2.10 m</v>
      </c>
      <c r="C39" s="35" t="str">
        <f>'PLANILHA ORÇAM.'!D39</f>
        <v>Und</v>
      </c>
      <c r="D39" s="147">
        <v>2</v>
      </c>
      <c r="E39" s="117" t="s">
        <v>59</v>
      </c>
      <c r="F39" s="30"/>
      <c r="G39" s="13"/>
      <c r="H39" s="14"/>
      <c r="I39" s="28"/>
      <c r="J39" s="70"/>
      <c r="K39" s="11"/>
    </row>
    <row r="40" spans="1:11" ht="30.75" customHeight="1" x14ac:dyDescent="0.2">
      <c r="A40" s="146" t="s">
        <v>274</v>
      </c>
      <c r="B40" s="117" t="str">
        <f>'PLANILHA ORÇAM.'!C40</f>
        <v>Portão de ferro de abrir em barra chata, chapa e tubo, inclusive chumbamento</v>
      </c>
      <c r="C40" s="35" t="str">
        <f>'PLANILHA ORÇAM.'!D40</f>
        <v>m2</v>
      </c>
      <c r="D40" s="147">
        <v>3.6</v>
      </c>
      <c r="E40" s="117" t="s">
        <v>529</v>
      </c>
      <c r="F40" s="30"/>
      <c r="G40" s="13"/>
      <c r="H40" s="14"/>
      <c r="I40" s="28"/>
      <c r="J40" s="70"/>
      <c r="K40" s="11"/>
    </row>
    <row r="41" spans="1:11" x14ac:dyDescent="0.2">
      <c r="A41" s="146"/>
      <c r="B41" s="140"/>
      <c r="C41" s="35">
        <f>'PLANILHA ORÇAM.'!D41</f>
        <v>0</v>
      </c>
      <c r="D41" s="209"/>
      <c r="E41" s="210"/>
      <c r="F41" s="30"/>
      <c r="G41" s="13"/>
      <c r="H41" s="14"/>
      <c r="I41" s="28"/>
      <c r="J41" s="70">
        <f>D41-'PLANILHA ORÇAM.'!E41</f>
        <v>0</v>
      </c>
      <c r="K41" s="11"/>
    </row>
    <row r="42" spans="1:11" x14ac:dyDescent="0.2">
      <c r="A42" s="211">
        <v>6</v>
      </c>
      <c r="B42" s="134" t="s">
        <v>6</v>
      </c>
      <c r="C42" s="35">
        <f>'PLANILHA ORÇAM.'!D42</f>
        <v>0</v>
      </c>
      <c r="D42" s="208"/>
      <c r="E42" s="123"/>
      <c r="F42" s="30"/>
      <c r="G42" s="13"/>
      <c r="H42" s="14"/>
      <c r="I42" s="28"/>
      <c r="J42" s="70">
        <f>D42-'PLANILHA ORÇAM.'!E42</f>
        <v>0</v>
      </c>
      <c r="K42" s="11"/>
    </row>
    <row r="43" spans="1:11" ht="38.25" customHeight="1" x14ac:dyDescent="0.2">
      <c r="A43" s="132" t="s">
        <v>25</v>
      </c>
      <c r="B43" s="140" t="str">
        <f>'PLANILHA ORÇAM.'!C43</f>
        <v>PONTO DE ILUMINAÇÃO RESIDENCIAL INCLUINDO INTERRUPTOR SIMPLES (2 MÓDULOS), CAIXA ELÉTRICA, ELETRODUTO, CABO, RASGO, QUEBRA E CHUMBAMENTO (EXCLUINDO LUMINÁRIA E LÂMPADA). AF_01/2016</v>
      </c>
      <c r="C43" s="35" t="str">
        <f>'PLANILHA ORÇAM.'!D43</f>
        <v>und</v>
      </c>
      <c r="D43" s="154">
        <v>2</v>
      </c>
      <c r="E43" s="117" t="s">
        <v>59</v>
      </c>
      <c r="F43" s="30"/>
      <c r="G43" s="13"/>
      <c r="H43" s="14"/>
      <c r="I43" s="28"/>
      <c r="J43" s="70">
        <f>D43-'PLANILHA ORÇAM.'!E43</f>
        <v>0</v>
      </c>
      <c r="K43" s="11"/>
    </row>
    <row r="44" spans="1:11" ht="36" x14ac:dyDescent="0.2">
      <c r="A44" s="132" t="s">
        <v>26</v>
      </c>
      <c r="B44" s="140" t="str">
        <f>'PLANILHA ORÇAM.'!C44</f>
        <v>PONTO DE UTILIZAÇÃO DE EQUIPAMENTOS ELÉTRICOS, RESIDENCIAL, INCLUINDO SUPORTE E PLACA, CAIXA ELÉTRICA, ELETRODUTO, CABO, RASGO, QUEBRA E CHUMBAMENTO. AF_01/2016</v>
      </c>
      <c r="C44" s="35" t="str">
        <f>'PLANILHA ORÇAM.'!D44</f>
        <v>und</v>
      </c>
      <c r="D44" s="154">
        <v>2</v>
      </c>
      <c r="E44" s="117" t="s">
        <v>59</v>
      </c>
      <c r="F44" s="30"/>
      <c r="G44" s="13"/>
      <c r="H44" s="14"/>
      <c r="I44" s="28"/>
      <c r="J44" s="70">
        <f>D44-'PLANILHA ORÇAM.'!E44</f>
        <v>0</v>
      </c>
      <c r="K44" s="11"/>
    </row>
    <row r="45" spans="1:11" ht="25.5" customHeight="1" x14ac:dyDescent="0.2">
      <c r="A45" s="132" t="s">
        <v>87</v>
      </c>
      <c r="B45" s="140" t="str">
        <f>'PLANILHA ORÇAM.'!C45</f>
        <v>PONTO DE TOMADA RESIDENCIAL INCLUINDO TOMADA 10A/250V, CAIXA ELÉTRICA, ELETRODUTO, CABO, RASGO, QUEBRA E CHUMBAMENTO. AF_01/2016</v>
      </c>
      <c r="C45" s="35" t="str">
        <f>'PLANILHA ORÇAM.'!D45</f>
        <v>und</v>
      </c>
      <c r="D45" s="154">
        <v>8</v>
      </c>
      <c r="E45" s="117" t="s">
        <v>60</v>
      </c>
      <c r="F45" s="30"/>
      <c r="G45" s="13"/>
      <c r="H45" s="14"/>
      <c r="I45" s="28"/>
      <c r="J45" s="70">
        <f>D45-'PLANILHA ORÇAM.'!E45</f>
        <v>0</v>
      </c>
      <c r="K45" s="11"/>
    </row>
    <row r="46" spans="1:11" ht="24.75" customHeight="1" x14ac:dyDescent="0.2">
      <c r="A46" s="132" t="s">
        <v>88</v>
      </c>
      <c r="B46" s="140" t="str">
        <f>'PLANILHA ORÇAM.'!C46</f>
        <v>LUMINÁRIA TIPO CALHA, DE SOBREPOR, COM 1 LÂMPADA TUBULAR FLUORESCENTE DE 36 W, COM REATOR DE PARTIDA RÁPIDA - FORNECIMENTO E INSTALAÇÃO. AF_02/2020</v>
      </c>
      <c r="C46" s="35" t="str">
        <f>'PLANILHA ORÇAM.'!D46</f>
        <v>und</v>
      </c>
      <c r="D46" s="154">
        <v>8</v>
      </c>
      <c r="E46" s="117" t="s">
        <v>60</v>
      </c>
      <c r="F46" s="30"/>
      <c r="G46" s="13"/>
      <c r="H46" s="14"/>
      <c r="I46" s="28"/>
      <c r="J46" s="70">
        <f>D46-'PLANILHA ORÇAM.'!E46</f>
        <v>0</v>
      </c>
      <c r="K46" s="11"/>
    </row>
    <row r="47" spans="1:11" ht="24" x14ac:dyDescent="0.2">
      <c r="A47" s="132" t="s">
        <v>100</v>
      </c>
      <c r="B47" s="140" t="str">
        <f>'PLANILHA ORÇAM.'!C47</f>
        <v>Ventilador de teto base madeira sem alojamento para luminária, ref. Tron ou equivalente, com comando de interruptor simples, sem dimer para regulagem de velocidade.</v>
      </c>
      <c r="C47" s="35" t="str">
        <f>'PLANILHA ORÇAM.'!D47</f>
        <v>und</v>
      </c>
      <c r="D47" s="154">
        <v>4</v>
      </c>
      <c r="E47" s="140" t="s">
        <v>58</v>
      </c>
      <c r="F47" s="30"/>
      <c r="G47" s="13"/>
      <c r="H47" s="14"/>
      <c r="I47" s="28"/>
      <c r="J47" s="70">
        <f>D47-'PLANILHA ORÇAM.'!E47</f>
        <v>0</v>
      </c>
      <c r="K47" s="11"/>
    </row>
    <row r="48" spans="1:11" x14ac:dyDescent="0.2">
      <c r="A48" s="44"/>
      <c r="B48" s="140"/>
      <c r="C48" s="35"/>
      <c r="D48" s="153"/>
      <c r="E48" s="140"/>
      <c r="F48" s="28"/>
      <c r="G48" s="13"/>
      <c r="H48" s="14"/>
      <c r="I48" s="29"/>
      <c r="J48" s="70" t="e">
        <f>D48-'PLANILHA ORÇAM.'!#REF!</f>
        <v>#REF!</v>
      </c>
      <c r="K48" s="11"/>
    </row>
    <row r="49" spans="1:11" x14ac:dyDescent="0.2">
      <c r="A49" s="162">
        <v>7</v>
      </c>
      <c r="B49" s="145" t="str">
        <f>'PLANILHA ORÇAM.'!C49</f>
        <v>SPDA</v>
      </c>
      <c r="C49" s="35"/>
      <c r="D49" s="153"/>
      <c r="E49" s="140"/>
      <c r="F49" s="28"/>
      <c r="G49" s="13"/>
      <c r="H49" s="14"/>
      <c r="I49" s="29"/>
      <c r="J49" s="70"/>
      <c r="K49" s="11"/>
    </row>
    <row r="50" spans="1:11" ht="24" x14ac:dyDescent="0.2">
      <c r="A50" s="125" t="s">
        <v>27</v>
      </c>
      <c r="B50" s="140" t="str">
        <f>'PLANILHA ORÇAM.'!C50</f>
        <v>Cabo condutor de cobre eletrolítico nu, tempera meio dura, encordoamento classe 2, para aterramento, diam. 50mm2</v>
      </c>
      <c r="C50" s="35" t="str">
        <f>'PLANILHA ORÇAM.'!D50</f>
        <v>m</v>
      </c>
      <c r="D50" s="147">
        <v>28.4</v>
      </c>
      <c r="E50" s="140" t="s">
        <v>531</v>
      </c>
      <c r="F50" s="28"/>
      <c r="G50" s="13"/>
      <c r="H50" s="14"/>
      <c r="I50" s="29"/>
      <c r="J50" s="70"/>
      <c r="K50" s="11"/>
    </row>
    <row r="51" spans="1:11" ht="36" x14ac:dyDescent="0.2">
      <c r="A51" s="125" t="s">
        <v>29</v>
      </c>
      <c r="B51" s="140" t="str">
        <f>'PLANILHA ORÇAM.'!C51</f>
        <v>Condutor de cobre nú, seção de 35mm2, inclusive suportes isoladores e acessórios de fixação, conforme
projeto</v>
      </c>
      <c r="C51" s="35" t="str">
        <f>'PLANILHA ORÇAM.'!D51</f>
        <v>m</v>
      </c>
      <c r="D51" s="147">
        <v>18.8</v>
      </c>
      <c r="E51" s="140" t="s">
        <v>532</v>
      </c>
      <c r="F51" s="28"/>
      <c r="G51" s="13"/>
      <c r="H51" s="14"/>
      <c r="I51" s="29"/>
      <c r="J51" s="70"/>
      <c r="K51" s="11"/>
    </row>
    <row r="52" spans="1:11" x14ac:dyDescent="0.2">
      <c r="A52" s="125" t="s">
        <v>30</v>
      </c>
      <c r="B52" s="140" t="str">
        <f>'PLANILHA ORÇAM.'!C52</f>
        <v>Haste de terra tipo COPPERWELD - 5/8" x 2.40m</v>
      </c>
      <c r="C52" s="35" t="str">
        <f>'PLANILHA ORÇAM.'!D52</f>
        <v>und</v>
      </c>
      <c r="D52" s="147">
        <v>4</v>
      </c>
      <c r="E52" s="140" t="s">
        <v>58</v>
      </c>
      <c r="F52" s="28"/>
      <c r="G52" s="13"/>
      <c r="H52" s="14"/>
      <c r="I52" s="29"/>
      <c r="J52" s="70"/>
      <c r="K52" s="11"/>
    </row>
    <row r="53" spans="1:11" ht="36" x14ac:dyDescent="0.2">
      <c r="A53" s="125" t="s">
        <v>31</v>
      </c>
      <c r="B53" s="140" t="str">
        <f>'PLANILHA ORÇAM.'!C53</f>
        <v>Terminal aéreo em latão (minicaptor), com conector e fixação horizontal 250mm x 10mm, ref. TEL-2024, inclusive vedação dos furos com poliuretano ref. TEL 5905, marca de ref. Termotécnica ou equivalente</v>
      </c>
      <c r="C53" s="35" t="str">
        <f>'PLANILHA ORÇAM.'!D53</f>
        <v>und</v>
      </c>
      <c r="D53" s="147">
        <v>4</v>
      </c>
      <c r="E53" s="140" t="s">
        <v>58</v>
      </c>
      <c r="F53" s="28"/>
      <c r="G53" s="13"/>
      <c r="H53" s="14"/>
      <c r="I53" s="29"/>
      <c r="J53" s="70"/>
      <c r="K53" s="11"/>
    </row>
    <row r="54" spans="1:11" ht="24" x14ac:dyDescent="0.2">
      <c r="A54" s="125" t="s">
        <v>91</v>
      </c>
      <c r="B54" s="140" t="str">
        <f>'PLANILHA ORÇAM.'!C54</f>
        <v>ELETRODUTO FLEXÍVEL CORRUGADO, PVC, DN 32 MM (1"), PARA CIRCUITOS TERMINAIS, INSTALADO EM PAREDE - FORNECIMENTO  E INSTALAÇÃO.</v>
      </c>
      <c r="C54" s="35" t="str">
        <f>'PLANILHA ORÇAM.'!D54</f>
        <v>m</v>
      </c>
      <c r="D54" s="147">
        <v>11.6</v>
      </c>
      <c r="E54" s="140" t="s">
        <v>533</v>
      </c>
      <c r="F54" s="28"/>
      <c r="G54" s="13"/>
      <c r="H54" s="14"/>
      <c r="I54" s="29"/>
      <c r="J54" s="70"/>
      <c r="K54" s="11"/>
    </row>
    <row r="55" spans="1:11" ht="24" x14ac:dyDescent="0.2">
      <c r="A55" s="125" t="s">
        <v>92</v>
      </c>
      <c r="B55" s="140" t="str">
        <f>'PLANILHA ORÇAM.'!C55</f>
        <v>Caixa de inspeção em PVC, diâmetro 300 mm, ref TEL-552, marca de referência Termotécnica ou equivalente, inclusive escavação e reaterro</v>
      </c>
      <c r="C55" s="35" t="str">
        <f>'PLANILHA ORÇAM.'!D55</f>
        <v>und</v>
      </c>
      <c r="D55" s="147">
        <v>4</v>
      </c>
      <c r="E55" s="140" t="s">
        <v>58</v>
      </c>
      <c r="F55" s="28"/>
      <c r="G55" s="13"/>
      <c r="H55" s="14"/>
      <c r="I55" s="29"/>
      <c r="J55" s="70"/>
      <c r="K55" s="11"/>
    </row>
    <row r="56" spans="1:11" ht="24" x14ac:dyDescent="0.2">
      <c r="A56" s="125" t="s">
        <v>93</v>
      </c>
      <c r="B56" s="140" t="str">
        <f>'PLANILHA ORÇAM.'!C56</f>
        <v>Tampa reforçada em ferro fundido com escotilha TEL 536, inclusive assentamento, marca de referência Termotécnica ou equivalente</v>
      </c>
      <c r="C56" s="35" t="str">
        <f>'PLANILHA ORÇAM.'!D56</f>
        <v>und</v>
      </c>
      <c r="D56" s="147">
        <v>4</v>
      </c>
      <c r="E56" s="140" t="s">
        <v>58</v>
      </c>
      <c r="F56" s="28"/>
      <c r="G56" s="13"/>
      <c r="H56" s="14"/>
      <c r="I56" s="29"/>
      <c r="J56" s="70"/>
      <c r="K56" s="11"/>
    </row>
    <row r="57" spans="1:11" ht="36" x14ac:dyDescent="0.2">
      <c r="A57" s="125" t="s">
        <v>94</v>
      </c>
      <c r="B57" s="140" t="str">
        <f>'PLANILHA ORÇAM.'!C57</f>
        <v>Caixa de equalização de potenciais para uso interno e externo com cinco (5) terminais para aterramento (BEP), em polipropileno, ref. TEL-902, marca de referência Termotécnica ou equivalente</v>
      </c>
      <c r="C57" s="35" t="str">
        <f>'PLANILHA ORÇAM.'!D57</f>
        <v>und</v>
      </c>
      <c r="D57" s="147">
        <v>1</v>
      </c>
      <c r="E57" s="140" t="s">
        <v>51</v>
      </c>
      <c r="F57" s="28"/>
      <c r="G57" s="13"/>
      <c r="H57" s="14"/>
      <c r="I57" s="29"/>
      <c r="J57" s="70"/>
      <c r="K57" s="11"/>
    </row>
    <row r="58" spans="1:11" ht="24" x14ac:dyDescent="0.2">
      <c r="A58" s="125" t="s">
        <v>95</v>
      </c>
      <c r="B58" s="140" t="str">
        <f>'PLANILHA ORÇAM.'!C58</f>
        <v>Abraçadeira tipo "D" com cunha, diâmetro 1", ref. TEL-095, marca de referência Termotécnica ou equivalente</v>
      </c>
      <c r="C58" s="35" t="str">
        <f>'PLANILHA ORÇAM.'!D58</f>
        <v>und</v>
      </c>
      <c r="D58" s="147">
        <v>12</v>
      </c>
      <c r="E58" s="140" t="s">
        <v>534</v>
      </c>
      <c r="F58" s="28"/>
      <c r="G58" s="13"/>
      <c r="H58" s="14"/>
      <c r="I58" s="29"/>
      <c r="J58" s="70"/>
      <c r="K58" s="11"/>
    </row>
    <row r="59" spans="1:11" x14ac:dyDescent="0.2">
      <c r="A59" s="162"/>
      <c r="B59" s="140"/>
      <c r="C59" s="35"/>
      <c r="D59" s="153"/>
      <c r="E59" s="140"/>
      <c r="F59" s="28"/>
      <c r="G59" s="13"/>
      <c r="H59" s="14"/>
      <c r="I59" s="29"/>
      <c r="J59" s="70"/>
      <c r="K59" s="11"/>
    </row>
    <row r="60" spans="1:11" x14ac:dyDescent="0.2">
      <c r="A60" s="44">
        <v>8</v>
      </c>
      <c r="B60" s="134" t="s">
        <v>5</v>
      </c>
      <c r="C60" s="35"/>
      <c r="D60" s="154"/>
      <c r="E60" s="117"/>
      <c r="F60" s="26"/>
      <c r="G60" s="26"/>
      <c r="H60" s="26"/>
      <c r="I60" s="26"/>
      <c r="J60" s="70">
        <f>D60-'PLANILHA ORÇAM.'!E60</f>
        <v>0</v>
      </c>
      <c r="K60" s="11"/>
    </row>
    <row r="61" spans="1:11" x14ac:dyDescent="0.2">
      <c r="A61" s="125"/>
      <c r="B61" s="134" t="s">
        <v>96</v>
      </c>
      <c r="C61" s="35"/>
      <c r="D61" s="153"/>
      <c r="E61" s="117"/>
      <c r="F61" s="26"/>
      <c r="G61" s="12"/>
      <c r="H61" s="12"/>
      <c r="I61" s="26"/>
      <c r="J61" s="70">
        <f>D61-'PLANILHA ORÇAM.'!E61</f>
        <v>0</v>
      </c>
      <c r="K61" s="11"/>
    </row>
    <row r="62" spans="1:11" ht="25.5" customHeight="1" x14ac:dyDescent="0.2">
      <c r="A62" s="132" t="s">
        <v>32</v>
      </c>
      <c r="B62" s="140" t="str">
        <f>'PLANILHA ORÇAM.'!C62</f>
        <v>TUBO PVC, SERIE NORMAL, ESGOTO PREDIAL, DN 40 MM, FORNECIDO E INSTALADO EM RAMAL DE DESCARGA OU RAMAL DE ESGOTO SANITÁRIO. AF_12/2014</v>
      </c>
      <c r="C62" s="35" t="str">
        <f>'PLANILHA ORÇAM.'!D62</f>
        <v>m</v>
      </c>
      <c r="D62" s="153">
        <v>6.09</v>
      </c>
      <c r="E62" s="140" t="s">
        <v>119</v>
      </c>
      <c r="F62" s="30"/>
      <c r="G62" s="13"/>
      <c r="H62" s="14"/>
      <c r="I62" s="28"/>
      <c r="J62" s="70">
        <f>D62-'PLANILHA ORÇAM.'!E62</f>
        <v>0</v>
      </c>
      <c r="K62" s="11"/>
    </row>
    <row r="63" spans="1:11" ht="25.5" customHeight="1" x14ac:dyDescent="0.2">
      <c r="A63" s="132" t="s">
        <v>190</v>
      </c>
      <c r="B63" s="140" t="str">
        <f>'PLANILHA ORÇAM.'!C63</f>
        <v>TUBO PVC, SERIE NORMAL, ESGOTO PREDIAL, DN 50 MM, FORNECIDO E INSTALADO EM RAMAL DE DESCARGA OU RAMAL DE ESGOTO SANITÁRIO. AF_12/2014</v>
      </c>
      <c r="C63" s="35" t="str">
        <f>'PLANILHA ORÇAM.'!D63</f>
        <v>m</v>
      </c>
      <c r="D63" s="153">
        <v>5.63</v>
      </c>
      <c r="E63" s="140" t="s">
        <v>120</v>
      </c>
      <c r="F63" s="28"/>
      <c r="G63" s="13"/>
      <c r="H63" s="14"/>
      <c r="I63" s="28"/>
      <c r="J63" s="70">
        <f>D63-'PLANILHA ORÇAM.'!E63</f>
        <v>0</v>
      </c>
      <c r="K63" s="11"/>
    </row>
    <row r="64" spans="1:11" ht="26.25" customHeight="1" x14ac:dyDescent="0.2">
      <c r="A64" s="132" t="s">
        <v>191</v>
      </c>
      <c r="B64" s="140" t="str">
        <f>'PLANILHA ORÇAM.'!C64</f>
        <v>TUBO PVC, SERIE NORMAL, ESGOTO PREDIAL, DN 100 MM, FORNECIDO E INSTALA DO EM RAMAL DE DESCARGA OU RAMAL DE ESGOTO SANITÁRIO. AF_12/2014</v>
      </c>
      <c r="C64" s="35" t="str">
        <f>'PLANILHA ORÇAM.'!D64</f>
        <v>m</v>
      </c>
      <c r="D64" s="154">
        <v>20</v>
      </c>
      <c r="E64" s="117" t="s">
        <v>121</v>
      </c>
      <c r="F64" s="28"/>
      <c r="G64" s="15"/>
      <c r="H64" s="15"/>
      <c r="I64" s="29"/>
      <c r="J64" s="70">
        <f>D64-'PLANILHA ORÇAM.'!E64</f>
        <v>0</v>
      </c>
      <c r="K64" s="11"/>
    </row>
    <row r="65" spans="1:11" ht="36" x14ac:dyDescent="0.2">
      <c r="A65" s="132" t="s">
        <v>506</v>
      </c>
      <c r="B65" s="140" t="str">
        <f>'PLANILHA ORÇAM.'!C65</f>
        <v>Caixas de inspeção de alv. blocos concreto 9x19x39cm, dim, 60x60cm e Hmáx = 1m, com tampa de conc. esp. 5cm, lastro de conc. esp. 10cm, revest intern. c/ chapisco e reboco impermeabilizado, incl. escavação, reaterro e enchimento</v>
      </c>
      <c r="C65" s="35" t="str">
        <f>'PLANILHA ORÇAM.'!D65</f>
        <v>und</v>
      </c>
      <c r="D65" s="154">
        <v>2</v>
      </c>
      <c r="E65" s="117" t="s">
        <v>59</v>
      </c>
      <c r="F65" s="26"/>
      <c r="G65" s="26"/>
      <c r="H65" s="26"/>
      <c r="I65" s="26"/>
      <c r="J65" s="70">
        <f>D65-'PLANILHA ORÇAM.'!E65</f>
        <v>0</v>
      </c>
      <c r="K65" s="11"/>
    </row>
    <row r="66" spans="1:11" ht="36" x14ac:dyDescent="0.2">
      <c r="A66" s="132" t="s">
        <v>507</v>
      </c>
      <c r="B66" s="140" t="str">
        <f>'PLANILHA ORÇAM.'!C66</f>
        <v>Caixa de gordura de alv. bloco concreto 9x19x39cm, dim.60x60cm e Hmáx=1m, com tampa em concreto esp.5cm, lastro concreto esp.10cm, revestida intern. c/ chapisco e reboco impermeab, escavação, reaterro e parede interna em concreto</v>
      </c>
      <c r="C66" s="35" t="str">
        <f>'PLANILHA ORÇAM.'!D66</f>
        <v>und</v>
      </c>
      <c r="D66" s="154">
        <v>1</v>
      </c>
      <c r="E66" s="117" t="s">
        <v>51</v>
      </c>
      <c r="F66" s="27"/>
      <c r="G66" s="27"/>
      <c r="H66" s="27"/>
      <c r="I66" s="27"/>
      <c r="J66" s="70">
        <f>D66-'PLANILHA ORÇAM.'!E66</f>
        <v>0</v>
      </c>
      <c r="K66" s="11"/>
    </row>
    <row r="67" spans="1:11" ht="25.5" customHeight="1" x14ac:dyDescent="0.2">
      <c r="A67" s="132" t="s">
        <v>508</v>
      </c>
      <c r="B67" s="140" t="str">
        <f>'PLANILHA ORÇAM.'!C67</f>
        <v>RALO SIFONADO, PVC, DN 100 X 40 MM, JUNTA SOLDÁVEL, FORNECIDO E INSTAL ADO EM RAMAIS DE ENCAMINHAMENTO DE ÁGUA PLUVIAL. AF_12/2014</v>
      </c>
      <c r="C67" s="35" t="str">
        <f>'PLANILHA ORÇAM.'!D67</f>
        <v>und</v>
      </c>
      <c r="D67" s="154">
        <v>4</v>
      </c>
      <c r="E67" s="117" t="s">
        <v>58</v>
      </c>
      <c r="F67" s="26"/>
      <c r="G67" s="26"/>
      <c r="H67" s="28"/>
      <c r="I67" s="28"/>
      <c r="J67" s="70">
        <f>D67-'PLANILHA ORÇAM.'!E67</f>
        <v>0</v>
      </c>
      <c r="K67" s="11"/>
    </row>
    <row r="68" spans="1:11" x14ac:dyDescent="0.2">
      <c r="A68" s="125"/>
      <c r="B68" s="133" t="s">
        <v>97</v>
      </c>
      <c r="C68" s="35"/>
      <c r="D68" s="153"/>
      <c r="E68" s="140"/>
      <c r="F68" s="26"/>
      <c r="G68" s="26"/>
      <c r="H68" s="28"/>
      <c r="I68" s="28"/>
      <c r="J68" s="70">
        <f>D68-'PLANILHA ORÇAM.'!E68</f>
        <v>0</v>
      </c>
      <c r="K68" s="11"/>
    </row>
    <row r="69" spans="1:11" ht="36" x14ac:dyDescent="0.2">
      <c r="A69" s="125" t="s">
        <v>509</v>
      </c>
      <c r="B69" s="140" t="str">
        <f>'PLANILHA ORÇAM.'!C69</f>
        <v>TUBO, PVC, SOLDÁVEL, DN  25 MM, INSTALADO EM RESERVAÇÃO DE ÁGUA DE EDI  FICAÇÃO QUE POSSUA RESERVATÓRIO DE FIBRA/FIBROCIMENTO   FORNECIMENTO E  INSTALAÇÃO. AF_06/2016</v>
      </c>
      <c r="C69" s="35" t="str">
        <f>'PLANILHA ORÇAM.'!D69</f>
        <v>m</v>
      </c>
      <c r="D69" s="154">
        <v>7.6</v>
      </c>
      <c r="E69" s="140" t="s">
        <v>123</v>
      </c>
      <c r="F69" s="31"/>
      <c r="G69" s="31"/>
      <c r="H69" s="28"/>
      <c r="I69" s="28"/>
      <c r="J69" s="70">
        <f>D69-'PLANILHA ORÇAM.'!E69</f>
        <v>0</v>
      </c>
      <c r="K69" s="11"/>
    </row>
    <row r="70" spans="1:11" ht="25.5" customHeight="1" x14ac:dyDescent="0.2">
      <c r="A70" s="125" t="s">
        <v>510</v>
      </c>
      <c r="B70" s="140" t="str">
        <f>'PLANILHA ORÇAM.'!C70</f>
        <v>Tubo de PVC rigido soldável marrom, diâm. 32mm (1"), inclusive conexões</v>
      </c>
      <c r="C70" s="35" t="str">
        <f>'PLANILHA ORÇAM.'!D70</f>
        <v>m</v>
      </c>
      <c r="D70" s="153">
        <v>24.64</v>
      </c>
      <c r="E70" s="117" t="s">
        <v>124</v>
      </c>
      <c r="F70" s="26"/>
      <c r="G70" s="26"/>
      <c r="H70" s="29"/>
      <c r="I70" s="29"/>
      <c r="J70" s="70">
        <f>D70-'PLANILHA ORÇAM.'!E70</f>
        <v>0</v>
      </c>
      <c r="K70" s="11"/>
    </row>
    <row r="71" spans="1:11" ht="36" x14ac:dyDescent="0.2">
      <c r="A71" s="125" t="s">
        <v>511</v>
      </c>
      <c r="B71" s="140" t="str">
        <f>'PLANILHA ORÇAM.'!C71</f>
        <v>TUBO, PVC, SOLDÁVEL, DN 75 MM, INSTALADO EM RESERVAÇÃO DE ÁGUA DE EDIFICAÇÃO QUE POSSUA RESERVATÓRIO DE FIBRA/FIBROCIMENTO   FORNECIMENTO E  INSTALAÇÃO. AF_06/2016</v>
      </c>
      <c r="C71" s="35" t="str">
        <f>'PLANILHA ORÇAM.'!D71</f>
        <v>m</v>
      </c>
      <c r="D71" s="153">
        <v>2.74</v>
      </c>
      <c r="E71" s="140" t="s">
        <v>125</v>
      </c>
      <c r="F71" s="31"/>
      <c r="G71" s="31"/>
      <c r="H71" s="28"/>
      <c r="I71" s="28"/>
      <c r="J71" s="70">
        <f>D71-'PLANILHA ORÇAM.'!E71</f>
        <v>0</v>
      </c>
      <c r="K71" s="11"/>
    </row>
    <row r="72" spans="1:11" ht="36" x14ac:dyDescent="0.2">
      <c r="A72" s="125" t="s">
        <v>512</v>
      </c>
      <c r="B72" s="140" t="str">
        <f>'PLANILHA ORÇAM.'!C72</f>
        <v>REGISTRO DE GAVETA BRUTO, LATÃO, ROSCÁVEL, 1, INSTALADO EM RESERVAÇÃO DE ÁGUA DE EDIFICAÇÃO QUE POSSUA RESERVATÓRIO DE FIBRA/FIBROCIMENTO FORNECIMENTO E INSTALAÇÃO. AF_06/2016</v>
      </c>
      <c r="C72" s="35" t="str">
        <f>'PLANILHA ORÇAM.'!D72</f>
        <v>und</v>
      </c>
      <c r="D72" s="154">
        <v>7</v>
      </c>
      <c r="E72" s="140" t="s">
        <v>126</v>
      </c>
      <c r="F72" s="26"/>
      <c r="G72" s="26"/>
      <c r="H72" s="29"/>
      <c r="I72" s="29"/>
      <c r="J72" s="70">
        <f>D72-'PLANILHA ORÇAM.'!E72</f>
        <v>0</v>
      </c>
      <c r="K72" s="11"/>
    </row>
    <row r="73" spans="1:11" ht="25.5" customHeight="1" x14ac:dyDescent="0.2">
      <c r="A73" s="125" t="s">
        <v>513</v>
      </c>
      <c r="B73" s="140" t="str">
        <f>'PLANILHA ORÇAM.'!C73</f>
        <v>REGISTRO DE PRESSÃO BRUTO, ROSCÁVEL, 1", FORNECIDO E INSTALADO EM RAMAL DE ÁGUA. AF_12/2014</v>
      </c>
      <c r="C73" s="35" t="str">
        <f>'PLANILHA ORÇAM.'!D73</f>
        <v>und</v>
      </c>
      <c r="D73" s="154">
        <v>2</v>
      </c>
      <c r="E73" s="140" t="s">
        <v>59</v>
      </c>
      <c r="F73" s="26"/>
      <c r="G73" s="26"/>
      <c r="H73" s="29"/>
      <c r="I73" s="29"/>
      <c r="J73" s="70">
        <f>D73-'PLANILHA ORÇAM.'!E73</f>
        <v>0</v>
      </c>
      <c r="K73" s="11"/>
    </row>
    <row r="74" spans="1:11" ht="24" x14ac:dyDescent="0.2">
      <c r="A74" s="125" t="s">
        <v>514</v>
      </c>
      <c r="B74" s="140" t="str">
        <f>'PLANILHA ORÇAM.'!C74</f>
        <v>CAIXA D´ÁGUA EM POLIETILENO, 1000 LITROS - FORNECIMENTO E INSTALAÇÃO. AF_06/2021</v>
      </c>
      <c r="C74" s="35" t="str">
        <f>'PLANILHA ORÇAM.'!D74</f>
        <v>und</v>
      </c>
      <c r="D74" s="154">
        <v>1</v>
      </c>
      <c r="E74" s="117" t="s">
        <v>51</v>
      </c>
      <c r="F74" s="31"/>
      <c r="G74" s="31"/>
      <c r="H74" s="28"/>
      <c r="I74" s="28"/>
      <c r="J74" s="70">
        <f>D74-'PLANILHA ORÇAM.'!E74</f>
        <v>0</v>
      </c>
      <c r="K74" s="11"/>
    </row>
    <row r="75" spans="1:11" x14ac:dyDescent="0.2">
      <c r="A75" s="125"/>
      <c r="B75" s="140"/>
      <c r="C75" s="35"/>
      <c r="D75" s="154"/>
      <c r="E75" s="138"/>
      <c r="F75" s="32"/>
      <c r="G75" s="32"/>
      <c r="H75" s="29"/>
      <c r="I75" s="29"/>
      <c r="J75" s="70">
        <f>D75-'PLANILHA ORÇAM.'!E75</f>
        <v>0</v>
      </c>
      <c r="K75" s="11"/>
    </row>
    <row r="76" spans="1:11" x14ac:dyDescent="0.2">
      <c r="A76" s="44">
        <v>9</v>
      </c>
      <c r="B76" s="138" t="s">
        <v>71</v>
      </c>
      <c r="C76" s="35"/>
      <c r="D76" s="154"/>
      <c r="E76" s="138"/>
      <c r="F76" s="32"/>
      <c r="G76" s="32"/>
      <c r="H76" s="29"/>
      <c r="I76" s="29"/>
      <c r="J76" s="70">
        <f>D76-'PLANILHA ORÇAM.'!E76</f>
        <v>0</v>
      </c>
      <c r="K76" s="11"/>
    </row>
    <row r="77" spans="1:11" ht="39" customHeight="1" x14ac:dyDescent="0.2">
      <c r="A77" s="125" t="s">
        <v>34</v>
      </c>
      <c r="B77" s="117" t="str">
        <f>'PLANILHA ORÇAM.'!C78</f>
        <v>TRAMA DE AÇO COMPOSTA POR TERÇAS PARA TELHADOS DE ATÉ 2 ÁGUAS PARA TEL HA ONDULADA DE FIBROCIMENTO, METÁLICA, PLÁSTICA OU TERMOACÚSTICA, INCL USO TRANSPORTE VERTICAL. AF_07/2019</v>
      </c>
      <c r="C77" s="35" t="str">
        <f>'PLANILHA ORÇAM.'!D78</f>
        <v>m2</v>
      </c>
      <c r="D77" s="66">
        <v>170.83</v>
      </c>
      <c r="E77" s="117" t="s">
        <v>205</v>
      </c>
      <c r="F77" s="11"/>
      <c r="G77" s="11"/>
      <c r="H77" s="11"/>
      <c r="I77" s="11"/>
      <c r="J77" s="70">
        <f>D77-'PLANILHA ORÇAM.'!E77</f>
        <v>170.83</v>
      </c>
      <c r="K77" s="11"/>
    </row>
    <row r="78" spans="1:11" x14ac:dyDescent="0.2">
      <c r="A78" s="125"/>
      <c r="B78" s="134" t="s">
        <v>189</v>
      </c>
      <c r="C78" s="35"/>
      <c r="D78" s="154"/>
      <c r="E78" s="203"/>
      <c r="F78" s="11"/>
      <c r="G78" s="11"/>
      <c r="H78" s="11"/>
      <c r="I78" s="11"/>
      <c r="J78" s="70" t="e">
        <f>D78-'PLANILHA ORÇAM.'!#REF!</f>
        <v>#REF!</v>
      </c>
      <c r="K78" s="11"/>
    </row>
    <row r="79" spans="1:11" ht="24" x14ac:dyDescent="0.2">
      <c r="A79" s="125" t="s">
        <v>35</v>
      </c>
      <c r="B79" s="140" t="str">
        <f>'PLANILHA ORÇAM.'!C80</f>
        <v xml:space="preserve">TELHAMENTO COM TELHA METÁLICA TERMOACÚSTICA E = 30 MM, COM ATÉ 2 ÁGUAS, INCLUSO IÇAMENTO. AF_07/2019 </v>
      </c>
      <c r="C79" s="35" t="str">
        <f>'PLANILHA ORÇAM.'!D80</f>
        <v>m2</v>
      </c>
      <c r="D79" s="154">
        <v>170.83</v>
      </c>
      <c r="E79" s="117" t="s">
        <v>206</v>
      </c>
      <c r="F79" s="11"/>
      <c r="G79" s="11"/>
      <c r="H79" s="11"/>
      <c r="I79" s="11"/>
      <c r="J79" s="70">
        <f>D79-'PLANILHA ORÇAM.'!E79</f>
        <v>170.83</v>
      </c>
      <c r="K79" s="11"/>
    </row>
    <row r="80" spans="1:11" x14ac:dyDescent="0.2">
      <c r="A80" s="125"/>
      <c r="B80" s="134" t="s">
        <v>187</v>
      </c>
      <c r="C80" s="35"/>
      <c r="D80" s="154"/>
      <c r="E80" s="117"/>
      <c r="F80" s="11"/>
      <c r="G80" s="11"/>
      <c r="H80" s="11"/>
      <c r="I80" s="11"/>
      <c r="J80" s="70" t="e">
        <f>D80-'PLANILHA ORÇAM.'!#REF!</f>
        <v>#REF!</v>
      </c>
      <c r="K80" s="11"/>
    </row>
    <row r="81" spans="1:11" ht="12.75" customHeight="1" x14ac:dyDescent="0.2">
      <c r="A81" s="125" t="s">
        <v>36</v>
      </c>
      <c r="B81" s="140" t="str">
        <f>'PLANILHA ORÇAM.'!C82</f>
        <v>Calha em chapa galvanizada com largura de 40 cm</v>
      </c>
      <c r="C81" s="35" t="str">
        <f>'PLANILHA ORÇAM.'!D82</f>
        <v>m</v>
      </c>
      <c r="D81" s="154">
        <v>19.75</v>
      </c>
      <c r="E81" s="117" t="s">
        <v>200</v>
      </c>
      <c r="F81" s="11"/>
      <c r="G81" s="11"/>
      <c r="H81" s="11"/>
      <c r="I81" s="11"/>
      <c r="J81" s="70">
        <f>D81-'PLANILHA ORÇAM.'!E81</f>
        <v>19.75</v>
      </c>
      <c r="K81" s="11"/>
    </row>
    <row r="82" spans="1:11" x14ac:dyDescent="0.2">
      <c r="A82" s="125"/>
      <c r="B82" s="141"/>
      <c r="C82" s="35"/>
      <c r="D82" s="154"/>
      <c r="E82" s="138"/>
      <c r="J82" s="70">
        <f>D82-'PLANILHA ORÇAM.'!E82</f>
        <v>-19.75</v>
      </c>
    </row>
    <row r="83" spans="1:11" x14ac:dyDescent="0.2">
      <c r="A83" s="44">
        <v>10</v>
      </c>
      <c r="B83" s="136" t="s">
        <v>7</v>
      </c>
      <c r="C83" s="35"/>
      <c r="D83" s="45"/>
      <c r="E83" s="138"/>
      <c r="J83" s="70">
        <f>D83-'PLANILHA ORÇAM.'!E83</f>
        <v>0</v>
      </c>
    </row>
    <row r="84" spans="1:11" ht="24" x14ac:dyDescent="0.2">
      <c r="A84" s="125" t="s">
        <v>37</v>
      </c>
      <c r="B84" s="140" t="str">
        <f>'PLANILHA ORÇAM.'!C85</f>
        <v>Pintura com tinta látex PVA, marcas de referência Suvinil, Coral ou Metalatex, inclusive selador em paredes e forros, a três demãos</v>
      </c>
      <c r="C84" s="35" t="str">
        <f>'PLANILHA ORÇAM.'!D85</f>
        <v>m2</v>
      </c>
      <c r="D84" s="45">
        <v>274.63</v>
      </c>
      <c r="E84" s="142" t="s">
        <v>537</v>
      </c>
      <c r="J84" s="70">
        <f>D84-'PLANILHA ORÇAM.'!E84</f>
        <v>274.63</v>
      </c>
    </row>
    <row r="85" spans="1:11" ht="45.75" customHeight="1" x14ac:dyDescent="0.2">
      <c r="A85" s="125" t="s">
        <v>38</v>
      </c>
      <c r="B85" s="140" t="str">
        <f>'PLANILHA ORÇAM.'!C86</f>
        <v xml:space="preserve">Pintura com tinta esmalte sintético, marcas de referência Suvinil, Coral ou Metalatex, inclusive fundo branco </v>
      </c>
      <c r="C85" s="35" t="str">
        <f>'PLANILHA ORÇAM.'!D86</f>
        <v>m2</v>
      </c>
      <c r="D85" s="156">
        <v>46.6</v>
      </c>
      <c r="E85" s="142" t="s">
        <v>538</v>
      </c>
      <c r="J85" s="70">
        <f>D85-'PLANILHA ORÇAM.'!E85</f>
        <v>-228.03</v>
      </c>
    </row>
    <row r="86" spans="1:11" ht="39" customHeight="1" x14ac:dyDescent="0.2">
      <c r="A86" s="125" t="s">
        <v>138</v>
      </c>
      <c r="B86" s="140" t="str">
        <f>'PLANILHA ORÇAM.'!C87</f>
        <v>PINTURA COM TINTA ALQUÍDICA DE FUNDO E ACABAMENTO (ESMALTE SINTÉTICO GRAFITE) APLICADA A ROLO OU PINCEL SOBRE SUPERFÍCIES METÁLICAS (EXCETO PERFIL) EXECUTADO EM OBRA (POR DEMÃO). AF_01/2020</v>
      </c>
      <c r="C86" s="35" t="str">
        <f>'PLANILHA ORÇAM.'!D87</f>
        <v>m2</v>
      </c>
      <c r="D86" s="156">
        <v>30.08</v>
      </c>
      <c r="E86" s="142" t="s">
        <v>539</v>
      </c>
      <c r="J86" s="70">
        <f>D86-'PLANILHA ORÇAM.'!E86</f>
        <v>-16.520000000000003</v>
      </c>
    </row>
    <row r="87" spans="1:11" ht="39" customHeight="1" x14ac:dyDescent="0.2">
      <c r="A87" s="125" t="s">
        <v>356</v>
      </c>
      <c r="B87" s="140" t="str">
        <f>'PLANILHA ORÇAM.'!C88</f>
        <v>Pintura com tinta acrílica, marcas de referência Suvinil, Coral e Metalatex, inclusive selador acrílico, em paredes e forros, a duas demãos</v>
      </c>
      <c r="C87" s="35" t="str">
        <f>'PLANILHA ORÇAM.'!D88</f>
        <v>m2</v>
      </c>
      <c r="D87" s="156">
        <v>51.64</v>
      </c>
      <c r="E87" s="142" t="s">
        <v>540</v>
      </c>
      <c r="J87" s="70"/>
    </row>
    <row r="88" spans="1:11" x14ac:dyDescent="0.2">
      <c r="A88" s="125"/>
      <c r="B88" s="142"/>
      <c r="C88" s="35"/>
      <c r="D88" s="45"/>
      <c r="E88" s="142"/>
      <c r="J88" s="70">
        <f>D88-'PLANILHA ORÇAM.'!E87</f>
        <v>-30.08</v>
      </c>
    </row>
    <row r="89" spans="1:11" x14ac:dyDescent="0.2">
      <c r="A89" s="44">
        <v>11</v>
      </c>
      <c r="B89" s="134" t="s">
        <v>99</v>
      </c>
      <c r="C89" s="35"/>
      <c r="D89" s="157"/>
      <c r="E89" s="142"/>
      <c r="G89" s="11"/>
      <c r="H89" s="11"/>
      <c r="I89" s="11"/>
      <c r="J89" s="70">
        <f>D89-'PLANILHA ORÇAM.'!E89</f>
        <v>0</v>
      </c>
    </row>
    <row r="90" spans="1:11" ht="26.25" customHeight="1" x14ac:dyDescent="0.2">
      <c r="A90" s="125" t="s">
        <v>39</v>
      </c>
      <c r="B90" s="140" t="str">
        <f>'PLANILHA ORÇAM.'!C91</f>
        <v>LAVATÓRIO LOUÇA BRANCA COM COLUNA, *44 X 35,5* CM, PADRÃO POPULAR - FORNECIMENTO E INSTALAÇÃO. AF_12/2013</v>
      </c>
      <c r="C90" s="35" t="str">
        <f>'PLANILHA ORÇAM.'!D91</f>
        <v>und</v>
      </c>
      <c r="D90" s="45">
        <v>2</v>
      </c>
      <c r="E90" s="142" t="s">
        <v>59</v>
      </c>
      <c r="G90" s="11"/>
      <c r="H90" s="11"/>
      <c r="I90" s="11"/>
      <c r="J90" s="70">
        <f>D90-'PLANILHA ORÇAM.'!E90</f>
        <v>2</v>
      </c>
    </row>
    <row r="91" spans="1:11" ht="36.75" customHeight="1" x14ac:dyDescent="0.2">
      <c r="A91" s="125" t="s">
        <v>81</v>
      </c>
      <c r="B91" s="140" t="str">
        <f>'PLANILHA ORÇAM.'!C92</f>
        <v>VASO SANITARIO SIFONADO CONVENCIONAL PARA PCD COM CAIXA ACOPLADA SEM FURO FRONTAL COM LOUÇA BRANCA SEM ASSENTO, INCLUSO CONJUNTO DE LIGAÇÃO PARA BACIA SANITÁRIA AJUSTÁVEL - FORNECIMENTO E INSTALAÇÃO. AF_10/2016</v>
      </c>
      <c r="C91" s="35" t="str">
        <f>'PLANILHA ORÇAM.'!D92</f>
        <v>und</v>
      </c>
      <c r="D91" s="45">
        <v>2</v>
      </c>
      <c r="E91" s="142" t="s">
        <v>59</v>
      </c>
      <c r="G91" s="304"/>
      <c r="H91" s="304"/>
      <c r="I91" s="304"/>
      <c r="J91" s="70">
        <f>D91-'PLANILHA ORÇAM.'!E91</f>
        <v>0</v>
      </c>
    </row>
    <row r="92" spans="1:11" ht="24" x14ac:dyDescent="0.2">
      <c r="A92" s="125" t="s">
        <v>82</v>
      </c>
      <c r="B92" s="140" t="str">
        <f>'PLANILHA ORÇAM.'!C93</f>
        <v>INSTALAÇÃO DE VIDRO LISO, E = 4 MM, EM ESQUADRIA DE MADEIRA, FIXADO COM BAGUETE. AF_01/2021</v>
      </c>
      <c r="C92" s="35" t="str">
        <f>'PLANILHA ORÇAM.'!D93</f>
        <v>m2</v>
      </c>
      <c r="D92" s="45">
        <v>0.72</v>
      </c>
      <c r="E92" s="142" t="s">
        <v>139</v>
      </c>
      <c r="G92" s="65"/>
      <c r="H92" s="65"/>
      <c r="I92" s="65"/>
      <c r="J92" s="70">
        <f>D92-'PLANILHA ORÇAM.'!E92</f>
        <v>-1.28</v>
      </c>
    </row>
    <row r="93" spans="1:11" x14ac:dyDescent="0.2">
      <c r="A93" s="212"/>
      <c r="B93" s="140"/>
      <c r="C93" s="35"/>
      <c r="D93" s="45"/>
      <c r="E93" s="142"/>
      <c r="G93" s="65"/>
      <c r="H93" s="65"/>
      <c r="I93" s="65"/>
      <c r="J93" s="70">
        <f>D93-'PLANILHA ORÇAM.'!E93</f>
        <v>-0.72</v>
      </c>
    </row>
    <row r="94" spans="1:11" x14ac:dyDescent="0.2">
      <c r="A94" s="162">
        <v>12</v>
      </c>
      <c r="B94" s="134" t="s">
        <v>101</v>
      </c>
      <c r="C94" s="35"/>
      <c r="D94" s="45"/>
      <c r="E94" s="142"/>
      <c r="G94" s="65"/>
      <c r="H94" s="65"/>
      <c r="I94" s="65"/>
      <c r="J94" s="70">
        <f>D94-'PLANILHA ORÇAM.'!E94</f>
        <v>0</v>
      </c>
    </row>
    <row r="95" spans="1:11" ht="63.75" x14ac:dyDescent="0.2">
      <c r="A95" s="125" t="s">
        <v>40</v>
      </c>
      <c r="B95" s="140" t="str">
        <f>'PLANILHA ORÇAM.'!C96</f>
        <v>LASTRO COM MATERIAL GRANULAR, APLICADO EM PISOS OU RADIERS, ESPESSURA DE *10 CM*. AF_08/2017</v>
      </c>
      <c r="C95" s="35" t="str">
        <f>'PLANILHA ORÇAM.'!D96</f>
        <v>m3</v>
      </c>
      <c r="D95" s="45">
        <v>0.52</v>
      </c>
      <c r="E95" s="142" t="s">
        <v>137</v>
      </c>
      <c r="G95" s="65"/>
      <c r="H95" s="65"/>
      <c r="I95" s="65"/>
      <c r="J95" s="70">
        <f>D95-'PLANILHA ORÇAM.'!E95</f>
        <v>0.52</v>
      </c>
    </row>
    <row r="96" spans="1:11" ht="24" x14ac:dyDescent="0.2">
      <c r="A96" s="125" t="s">
        <v>41</v>
      </c>
      <c r="B96" s="140" t="str">
        <f>'PLANILHA ORÇAM.'!C97</f>
        <v>GRADIL EM FERRO FIXADO EM VÃOS DE JANELAS, FORMADO POR BARRAS CHATAS E 25X4,8 MM. AF_04/2019</v>
      </c>
      <c r="C96" s="35" t="str">
        <f>'PLANILHA ORÇAM.'!D97</f>
        <v>m2</v>
      </c>
      <c r="D96" s="45">
        <v>9.84</v>
      </c>
      <c r="E96" s="142" t="s">
        <v>542</v>
      </c>
      <c r="G96" s="65"/>
      <c r="H96" s="65"/>
      <c r="I96" s="65"/>
      <c r="J96" s="70">
        <f>D96-'PLANILHA ORÇAM.'!E96</f>
        <v>9.32</v>
      </c>
    </row>
    <row r="97" spans="1:10" ht="12.75" customHeight="1" x14ac:dyDescent="0.2">
      <c r="A97" s="125" t="s">
        <v>134</v>
      </c>
      <c r="B97" s="140" t="str">
        <f>'PLANILHA ORÇAM.'!C98</f>
        <v>PORTA DE FERRO, DE ABRIR, TIPO GRADE COM CHAPA, COM GUARNIÇÕES. AF_12/2019</v>
      </c>
      <c r="C97" s="35" t="str">
        <f>'PLANILHA ORÇAM.'!D98</f>
        <v>m2</v>
      </c>
      <c r="D97" s="45">
        <v>8.8000000000000007</v>
      </c>
      <c r="E97" s="142" t="s">
        <v>541</v>
      </c>
      <c r="G97" s="65"/>
      <c r="H97" s="65"/>
      <c r="I97" s="65"/>
      <c r="J97" s="70" t="e">
        <f>D97-'PLANILHA ORÇAM.'!#REF!</f>
        <v>#REF!</v>
      </c>
    </row>
    <row r="98" spans="1:10" x14ac:dyDescent="0.2">
      <c r="A98" s="125" t="s">
        <v>135</v>
      </c>
      <c r="B98" s="140" t="str">
        <f>'PLANILHA ORÇAM.'!C99</f>
        <v>Portão de ferro de abrir em barra chata, chapa e tubo, inclusive chumbamento</v>
      </c>
      <c r="C98" s="35" t="str">
        <f>'PLANILHA ORÇAM.'!D99</f>
        <v>m2</v>
      </c>
      <c r="D98" s="45">
        <v>3.6</v>
      </c>
      <c r="E98" s="142" t="s">
        <v>529</v>
      </c>
      <c r="G98" s="65"/>
      <c r="H98" s="65"/>
      <c r="I98" s="65"/>
      <c r="J98" s="70">
        <f>D98-'PLANILHA ORÇAM.'!E97</f>
        <v>-6.24</v>
      </c>
    </row>
    <row r="99" spans="1:10" x14ac:dyDescent="0.2">
      <c r="A99" s="212"/>
      <c r="B99" s="140"/>
      <c r="C99" s="35"/>
      <c r="D99" s="45"/>
      <c r="E99" s="136"/>
      <c r="G99" s="65"/>
      <c r="H99" s="65"/>
      <c r="I99" s="65"/>
      <c r="J99" s="70">
        <f>D99-'PLANILHA ORÇAM.'!E98</f>
        <v>-8.8000000000000007</v>
      </c>
    </row>
    <row r="100" spans="1:10" x14ac:dyDescent="0.2">
      <c r="A100" s="162">
        <v>13</v>
      </c>
      <c r="B100" s="134" t="s">
        <v>73</v>
      </c>
      <c r="C100" s="35"/>
      <c r="D100" s="45"/>
      <c r="E100" s="136"/>
      <c r="J100" s="70">
        <f>D100-'PLANILHA ORÇAM.'!E100</f>
        <v>0</v>
      </c>
    </row>
    <row r="101" spans="1:10" ht="25.5" customHeight="1" x14ac:dyDescent="0.2">
      <c r="A101" s="125" t="s">
        <v>42</v>
      </c>
      <c r="B101" s="140" t="str">
        <f>'PLANILHA ORÇAM.'!C102</f>
        <v>Fôrma de tábua de madeira de 2.5x30.0cm, levando-se em conta utilização 1 vez (incluindo o material, corte, montagem, escoramento e desforma)</v>
      </c>
      <c r="C101" s="35" t="str">
        <f>'PLANILHA ORÇAM.'!D102</f>
        <v>m2</v>
      </c>
      <c r="D101" s="45">
        <v>0.95</v>
      </c>
      <c r="E101" s="142" t="s">
        <v>131</v>
      </c>
      <c r="J101" s="70">
        <f>D101-'PLANILHA ORÇAM.'!E101</f>
        <v>0.95</v>
      </c>
    </row>
    <row r="102" spans="1:10" ht="25.5" customHeight="1" x14ac:dyDescent="0.2">
      <c r="A102" s="125" t="s">
        <v>515</v>
      </c>
      <c r="B102" s="140" t="str">
        <f>'PLANILHA ORÇAM.'!C103</f>
        <v>CONCRETO MAGRO PARA LASTRO, TRAÇO 1:4,5:4,5 (CIMENTO/ AREIA MÉDIA/ BRITA 1) - PREPARO MECÂNICO COM BETONEIRA 400 L. AF_07/2016</v>
      </c>
      <c r="C102" s="35" t="str">
        <f>'PLANILHA ORÇAM.'!D103</f>
        <v>m3</v>
      </c>
      <c r="D102" s="45">
        <v>0.1</v>
      </c>
      <c r="E102" s="142" t="s">
        <v>130</v>
      </c>
      <c r="J102" s="70">
        <f>D102-'PLANILHA ORÇAM.'!E102</f>
        <v>-0.85</v>
      </c>
    </row>
    <row r="103" spans="1:10" ht="38.25" customHeight="1" x14ac:dyDescent="0.2">
      <c r="A103" s="125" t="s">
        <v>516</v>
      </c>
      <c r="B103" s="140" t="str">
        <f>'PLANILHA ORÇAM.'!C104</f>
        <v>ALVENARIA DE VEDAÇÃO DE BLOCOS VAZADOS DE CONCRETO DE 9X19X39CM (ESPESSURA 9CM) DE PAREDES COM ÁREA LÍQUIDA MENOR QUE 6M² SEM VÃOS E ARGAMASSA DE ASSENTAMENTO COM PREPARO EM BETONEIRA. AF_06/2014</v>
      </c>
      <c r="C103" s="35" t="str">
        <f>'PLANILHA ORÇAM.'!D104</f>
        <v>m2</v>
      </c>
      <c r="D103" s="157">
        <v>6.35</v>
      </c>
      <c r="E103" s="142" t="s">
        <v>132</v>
      </c>
      <c r="J103" s="70">
        <f>D103-'PLANILHA ORÇAM.'!E103</f>
        <v>6.25</v>
      </c>
    </row>
    <row r="104" spans="1:10" ht="36" x14ac:dyDescent="0.2">
      <c r="A104" s="125" t="s">
        <v>517</v>
      </c>
      <c r="B104" s="140" t="str">
        <f>'PLANILHA ORÇAM.'!C105</f>
        <v>CHAPISCO APLICADO EM ALVENARIAS E ESTRUTURAS DE CONCRETO INTERNAS, COM COLHER DE PEDREIRO. ARGAMASSA TRAÇO 1:3 COM PREPARO EM BETONEIRA 400 L. AF_06/2014</v>
      </c>
      <c r="C104" s="35" t="str">
        <f>'PLANILHA ORÇAM.'!D105</f>
        <v>m2</v>
      </c>
      <c r="D104" s="158">
        <v>12.7</v>
      </c>
      <c r="E104" s="142" t="s">
        <v>133</v>
      </c>
      <c r="J104" s="70">
        <f>D104-'PLANILHA ORÇAM.'!E104</f>
        <v>6.35</v>
      </c>
    </row>
    <row r="105" spans="1:10" x14ac:dyDescent="0.2">
      <c r="A105" s="212"/>
      <c r="B105" s="140"/>
      <c r="C105" s="35"/>
      <c r="D105" s="38"/>
      <c r="E105" s="136"/>
      <c r="J105" s="70">
        <f>D105-'PLANILHA ORÇAM.'!E105</f>
        <v>-12.7</v>
      </c>
    </row>
    <row r="106" spans="1:10" x14ac:dyDescent="0.2">
      <c r="A106" s="162">
        <v>14</v>
      </c>
      <c r="B106" s="134" t="s">
        <v>8</v>
      </c>
      <c r="C106" s="35"/>
      <c r="D106" s="38"/>
      <c r="E106" s="204"/>
      <c r="J106" s="70">
        <f>D106-'PLANILHA ORÇAM.'!E106</f>
        <v>0</v>
      </c>
    </row>
    <row r="107" spans="1:10" ht="25.5" x14ac:dyDescent="0.2">
      <c r="A107" s="125" t="s">
        <v>518</v>
      </c>
      <c r="B107" s="140" t="str">
        <f>'PLANILHA ORÇAM.'!C108</f>
        <v>Limpeza geral da obra (edificação)</v>
      </c>
      <c r="C107" s="35" t="str">
        <f>'PLANILHA ORÇAM.'!D108</f>
        <v>m2</v>
      </c>
      <c r="D107" s="45">
        <v>104.38</v>
      </c>
      <c r="E107" s="205" t="s">
        <v>136</v>
      </c>
      <c r="J107" s="70" t="e">
        <f>D107-'PLANILHA ORÇAM.'!#REF!</f>
        <v>#REF!</v>
      </c>
    </row>
    <row r="108" spans="1:10" x14ac:dyDescent="0.2">
      <c r="A108" s="216"/>
      <c r="B108" s="216"/>
      <c r="C108" s="216"/>
      <c r="D108" s="216"/>
      <c r="E108" s="216"/>
    </row>
    <row r="109" spans="1:10" x14ac:dyDescent="0.2">
      <c r="A109" s="216"/>
      <c r="B109" s="181" t="s">
        <v>364</v>
      </c>
      <c r="C109" s="216"/>
      <c r="D109" s="216"/>
      <c r="E109" s="216"/>
    </row>
    <row r="110" spans="1:10" x14ac:dyDescent="0.2">
      <c r="A110" s="166">
        <v>1</v>
      </c>
      <c r="B110" s="167" t="s">
        <v>292</v>
      </c>
      <c r="C110" s="216"/>
      <c r="D110" s="216"/>
      <c r="E110" s="216"/>
    </row>
    <row r="111" spans="1:10" ht="108" x14ac:dyDescent="0.2">
      <c r="A111" s="170" t="s">
        <v>14</v>
      </c>
      <c r="B111" s="171" t="str">
        <f>'PLANILHA ORÇAM.'!C114</f>
        <v>ESCAVAÇÃO MANUAL DE VALA COM PROFUNDIDADE MENOR OU IGUAL A 1,30 M. AF_02/2021</v>
      </c>
      <c r="C111" s="170" t="s">
        <v>293</v>
      </c>
      <c r="D111" s="172">
        <v>12.14</v>
      </c>
      <c r="E111" s="213" t="s">
        <v>403</v>
      </c>
    </row>
    <row r="112" spans="1:10" ht="108" x14ac:dyDescent="0.2">
      <c r="A112" s="170" t="s">
        <v>294</v>
      </c>
      <c r="B112" s="171" t="str">
        <f>'PLANILHA ORÇAM.'!C115</f>
        <v>REGULARIZAÇÃO E COMPACTAÇÃO DE SUBLEITO DE SOLO PREDOMINANTEMENTE ARGILOSO. AF_11/2019</v>
      </c>
      <c r="C112" s="170" t="s">
        <v>295</v>
      </c>
      <c r="D112" s="172">
        <v>13.05</v>
      </c>
      <c r="E112" s="213" t="s">
        <v>404</v>
      </c>
    </row>
    <row r="113" spans="1:5" ht="48" x14ac:dyDescent="0.2">
      <c r="A113" s="170" t="s">
        <v>296</v>
      </c>
      <c r="B113" s="171" t="str">
        <f>'PLANILHA ORÇAM.'!C116</f>
        <v>REATERRO MANUAL DE VALAS COM COMPACTAÇÃO MECANIZADA. AF_04/2016</v>
      </c>
      <c r="C113" s="170" t="s">
        <v>293</v>
      </c>
      <c r="D113" s="172">
        <v>8.6300000000000008</v>
      </c>
      <c r="E113" s="213" t="s">
        <v>405</v>
      </c>
    </row>
    <row r="114" spans="1:5" x14ac:dyDescent="0.2">
      <c r="A114" s="170"/>
      <c r="B114" s="171"/>
      <c r="C114" s="170"/>
      <c r="D114" s="172"/>
      <c r="E114" s="213"/>
    </row>
    <row r="115" spans="1:5" x14ac:dyDescent="0.2">
      <c r="A115" s="166">
        <v>2</v>
      </c>
      <c r="B115" s="175" t="s">
        <v>298</v>
      </c>
      <c r="C115" s="166"/>
      <c r="D115" s="168"/>
      <c r="E115" s="214"/>
    </row>
    <row r="116" spans="1:5" x14ac:dyDescent="0.2">
      <c r="A116" s="166" t="s">
        <v>18</v>
      </c>
      <c r="B116" s="175" t="s">
        <v>299</v>
      </c>
      <c r="C116" s="166"/>
      <c r="D116" s="168"/>
      <c r="E116" s="214"/>
    </row>
    <row r="117" spans="1:5" ht="24" x14ac:dyDescent="0.2">
      <c r="A117" s="170" t="s">
        <v>300</v>
      </c>
      <c r="B117" s="171" t="str">
        <f>'PLANILHA ORÇAM.'!C120</f>
        <v>LASTRO DE CONCRETO MAGRO, APLICADO EM PISOS, LAJES SOBRE SOLO OU RADIERS, ESPESSURA DE 5 CM. AF_07/2016</v>
      </c>
      <c r="C117" s="170" t="s">
        <v>295</v>
      </c>
      <c r="D117" s="172">
        <v>6.89</v>
      </c>
      <c r="E117" s="213" t="s">
        <v>406</v>
      </c>
    </row>
    <row r="118" spans="1:5" ht="24" x14ac:dyDescent="0.2">
      <c r="A118" s="170" t="s">
        <v>301</v>
      </c>
      <c r="B118" s="171" t="str">
        <f>'PLANILHA ORÇAM.'!C121</f>
        <v>Fôrma de tábua de madeira de 2.5 x 30.0 cm para fundações, levando-se em conta a utilização 5 vezes (incluido o material, corte, montagem, escoramento e desforma)</v>
      </c>
      <c r="C118" s="170" t="s">
        <v>295</v>
      </c>
      <c r="D118" s="172">
        <v>20.34</v>
      </c>
      <c r="E118" s="213" t="s">
        <v>407</v>
      </c>
    </row>
    <row r="119" spans="1:5" ht="24" x14ac:dyDescent="0.2">
      <c r="A119" s="170" t="s">
        <v>302</v>
      </c>
      <c r="B119" s="171" t="str">
        <f>'PLANILHA ORÇAM.'!C122</f>
        <v>ARMAÇÃO DE ESTRUTURAS DE CONCRETO ARMADO, EXCETO VIGAS, PILARES, LAJES E FUNDAÇÕES, UTILIZANDO AÇO CA-50 DE 10,0 MM - MONTAGEM. AF_12/2015</v>
      </c>
      <c r="C119" s="170" t="s">
        <v>303</v>
      </c>
      <c r="D119" s="172">
        <v>43.7</v>
      </c>
      <c r="E119" s="213" t="s">
        <v>407</v>
      </c>
    </row>
    <row r="120" spans="1:5" ht="24" x14ac:dyDescent="0.2">
      <c r="A120" s="170" t="s">
        <v>304</v>
      </c>
      <c r="B120" s="171" t="str">
        <f>'PLANILHA ORÇAM.'!C123</f>
        <v>ARMAÇÃO DE ESTRUTURAS DE CONCRETO ARMADO, EXCETO VIGAS, PILARES, LAJES E FUNDAÇÕES, UTILIZANDO AÇO CA-50 DE 12,5 MM - MONTAGEM. AF_12/2015</v>
      </c>
      <c r="C120" s="170" t="s">
        <v>303</v>
      </c>
      <c r="D120" s="172">
        <v>46</v>
      </c>
      <c r="E120" s="213" t="s">
        <v>407</v>
      </c>
    </row>
    <row r="121" spans="1:5" ht="24" x14ac:dyDescent="0.2">
      <c r="A121" s="170" t="s">
        <v>305</v>
      </c>
      <c r="B121" s="171" t="str">
        <f>'PLANILHA ORÇAM.'!C124</f>
        <v>ARMAÇÃO DE ESTRUTURAS DE CONCRETO ARMADO, EXCETO VIGAS, PILARES, LAJES E FUNDAÇÕES, UTILIZANDO AÇO CA-50 DE 8,0 MM - MONTAGEM. AF_12/2015</v>
      </c>
      <c r="C121" s="170" t="s">
        <v>303</v>
      </c>
      <c r="D121" s="172">
        <v>79.900000000000006</v>
      </c>
      <c r="E121" s="213" t="s">
        <v>407</v>
      </c>
    </row>
    <row r="122" spans="1:5" ht="24" x14ac:dyDescent="0.2">
      <c r="A122" s="170" t="s">
        <v>306</v>
      </c>
      <c r="B122" s="171" t="str">
        <f>'PLANILHA ORÇAM.'!C125</f>
        <v>ARMAÇÃO DE ESTRUTURAS DE CONCRETO ARMADO, EXCETO VIGAS, PILARES, LAJES E FUNDAÇÕES, UTILIZANDO AÇO CA-60 DE 5,0 MM - MONTAGEM. AF_12/2015</v>
      </c>
      <c r="C122" s="170" t="s">
        <v>303</v>
      </c>
      <c r="D122" s="172">
        <v>19.600000000000001</v>
      </c>
      <c r="E122" s="213" t="s">
        <v>407</v>
      </c>
    </row>
    <row r="123" spans="1:5" ht="36" x14ac:dyDescent="0.2">
      <c r="A123" s="170" t="s">
        <v>307</v>
      </c>
      <c r="B123" s="171" t="str">
        <f>'PLANILHA ORÇAM.'!C126</f>
        <v>CONCRETAGEM DE PILARES, FCK = 25 MPA, COM USO DE BOMBA EM EDIFICAÇÃO COM SEÇÃO MÉDIA DE PILARES MENOR OU IGUAL A 0,25 M² - LANÇAMENTO, ADENSAMENTO E ACABAMENTO. AF_12/2015</v>
      </c>
      <c r="C123" s="170" t="s">
        <v>293</v>
      </c>
      <c r="D123" s="172">
        <v>2.2000000000000002</v>
      </c>
      <c r="E123" s="213" t="s">
        <v>407</v>
      </c>
    </row>
    <row r="124" spans="1:5" x14ac:dyDescent="0.2">
      <c r="A124" s="166" t="s">
        <v>52</v>
      </c>
      <c r="B124" s="175" t="s">
        <v>308</v>
      </c>
      <c r="C124" s="166"/>
      <c r="D124" s="168"/>
      <c r="E124" s="214"/>
    </row>
    <row r="125" spans="1:5" ht="24" x14ac:dyDescent="0.2">
      <c r="A125" s="170" t="s">
        <v>309</v>
      </c>
      <c r="B125" s="171" t="str">
        <f>'PLANILHA ORÇAM.'!C128</f>
        <v>Fôrma de tábua de madeira de 2.5 x 30.0 cm para fundações, levando-se em conta a utilização 5 vezes (incluido o material, corte, montagem, escoramento e desforma)</v>
      </c>
      <c r="C125" s="170" t="s">
        <v>295</v>
      </c>
      <c r="D125" s="172">
        <v>12.15</v>
      </c>
      <c r="E125" s="213" t="s">
        <v>407</v>
      </c>
    </row>
    <row r="126" spans="1:5" ht="24" x14ac:dyDescent="0.2">
      <c r="A126" s="170" t="s">
        <v>310</v>
      </c>
      <c r="B126" s="171" t="str">
        <f>'PLANILHA ORÇAM.'!C129</f>
        <v>ARMAÇÃO DE ESTRUTURAS DE CONCRETO ARMADO, EXCETO VIGAS, PILARES, LAJES E FUNDAÇÕES, UTILIZANDO AÇO CA-50 DE 10,0 MM - MONTAGEM. AF_12/2015</v>
      </c>
      <c r="C126" s="170" t="s">
        <v>303</v>
      </c>
      <c r="D126" s="172">
        <v>32.299999999999997</v>
      </c>
      <c r="E126" s="213" t="s">
        <v>407</v>
      </c>
    </row>
    <row r="127" spans="1:5" ht="24" x14ac:dyDescent="0.2">
      <c r="A127" s="170" t="s">
        <v>311</v>
      </c>
      <c r="B127" s="171" t="str">
        <f>'PLANILHA ORÇAM.'!C130</f>
        <v>ARMAÇÃO DE ESTRUTURAS DE CONCRETO ARMADO, EXCETO VIGAS, PILARES, LAJES E FUNDAÇÕES, UTILIZANDO AÇO CA-50 DE 12,5 MM - MONTAGEM. AF_12/2015</v>
      </c>
      <c r="C127" s="170" t="s">
        <v>303</v>
      </c>
      <c r="D127" s="172">
        <v>46</v>
      </c>
      <c r="E127" s="213" t="s">
        <v>407</v>
      </c>
    </row>
    <row r="128" spans="1:5" ht="24" x14ac:dyDescent="0.2">
      <c r="A128" s="170" t="s">
        <v>312</v>
      </c>
      <c r="B128" s="171" t="str">
        <f>'PLANILHA ORÇAM.'!C131</f>
        <v>ARMAÇÃO DE ESTRUTURAS DE CONCRETO ARMADO, EXCETO VIGAS, PILARES, LAJES E FUNDAÇÕES, UTILIZANDO AÇO CA-50 DE 8,0 MM - MONTAGEM. AF_12/2015</v>
      </c>
      <c r="C128" s="170" t="s">
        <v>303</v>
      </c>
      <c r="D128" s="172">
        <v>28.7</v>
      </c>
      <c r="E128" s="213" t="s">
        <v>407</v>
      </c>
    </row>
    <row r="129" spans="1:5" ht="24" x14ac:dyDescent="0.2">
      <c r="A129" s="170" t="s">
        <v>313</v>
      </c>
      <c r="B129" s="171" t="str">
        <f>'PLANILHA ORÇAM.'!C132</f>
        <v>ARMAÇÃO DE ESTRUTURAS DE CONCRETO ARMADO, EXCETO VIGAS, PILARES, LAJES E FUNDAÇÕES, UTILIZANDO AÇO CA-60 DE 5,0 MM - MONTAGEM. AF_12/2015</v>
      </c>
      <c r="C129" s="170" t="s">
        <v>303</v>
      </c>
      <c r="D129" s="172">
        <v>19.600000000000001</v>
      </c>
      <c r="E129" s="213" t="s">
        <v>407</v>
      </c>
    </row>
    <row r="130" spans="1:5" ht="36" x14ac:dyDescent="0.2">
      <c r="A130" s="170" t="s">
        <v>314</v>
      </c>
      <c r="B130" s="171" t="str">
        <f>'PLANILHA ORÇAM.'!C133</f>
        <v>CONCRETAGEM DE PILARES, FCK = 25 MPA, COM USO DE BOMBA EM EDIFICAÇÃO COM SEÇÃO MÉDIA DE PILARES MENOR OU IGUAL A 0,25 M² - LANÇAMENTO, ADENSAMENTO E ACABAMENTO. AF_12/2015</v>
      </c>
      <c r="C130" s="170" t="s">
        <v>293</v>
      </c>
      <c r="D130" s="172">
        <v>0.56999999999999995</v>
      </c>
      <c r="E130" s="213" t="s">
        <v>407</v>
      </c>
    </row>
    <row r="131" spans="1:5" x14ac:dyDescent="0.2">
      <c r="A131" s="166" t="s">
        <v>79</v>
      </c>
      <c r="B131" s="175" t="s">
        <v>315</v>
      </c>
      <c r="C131" s="166"/>
      <c r="D131" s="168"/>
      <c r="E131" s="214"/>
    </row>
    <row r="132" spans="1:5" ht="24" x14ac:dyDescent="0.2">
      <c r="A132" s="170" t="s">
        <v>316</v>
      </c>
      <c r="B132" s="171" t="str">
        <f>'PLANILHA ORÇAM.'!C135</f>
        <v>LASTRO DE CONCRETO MAGRO, APLICADO EM PISOS, LAJES SOBRE SOLO OU RADIERS, ESPESSURA DE 5 CM. AF_07/2016</v>
      </c>
      <c r="C132" s="170" t="s">
        <v>295</v>
      </c>
      <c r="D132" s="172">
        <v>6.16</v>
      </c>
      <c r="E132" s="214" t="s">
        <v>408</v>
      </c>
    </row>
    <row r="133" spans="1:5" ht="24" x14ac:dyDescent="0.2">
      <c r="A133" s="170" t="s">
        <v>317</v>
      </c>
      <c r="B133" s="171" t="str">
        <f>'PLANILHA ORÇAM.'!C136</f>
        <v>Fôrma de tábua de madeira de 2.5 x 30.0 cm para fundações, levando-se em conta a utilização 5 vezes (incluido o material, corte, montagem, escoramento e desforma)</v>
      </c>
      <c r="C133" s="170" t="s">
        <v>295</v>
      </c>
      <c r="D133" s="172">
        <v>21.79</v>
      </c>
      <c r="E133" s="213" t="s">
        <v>407</v>
      </c>
    </row>
    <row r="134" spans="1:5" ht="24" x14ac:dyDescent="0.2">
      <c r="A134" s="170" t="s">
        <v>318</v>
      </c>
      <c r="B134" s="171" t="str">
        <f>'PLANILHA ORÇAM.'!C137</f>
        <v>ARMAÇÃO DE ESTRUTURAS DE CONCRETO ARMADO, EXCETO VIGAS, PILARES, LAJES E FUNDAÇÕES, UTILIZANDO AÇO CA-50 DE 10,0 MM - MONTAGEM. AF_12/2015</v>
      </c>
      <c r="C134" s="170" t="s">
        <v>303</v>
      </c>
      <c r="D134" s="172">
        <v>26.3</v>
      </c>
      <c r="E134" s="213" t="s">
        <v>407</v>
      </c>
    </row>
    <row r="135" spans="1:5" ht="24" x14ac:dyDescent="0.2">
      <c r="A135" s="170" t="s">
        <v>319</v>
      </c>
      <c r="B135" s="171" t="str">
        <f>'PLANILHA ORÇAM.'!C138</f>
        <v>ARMAÇÃO DE ESTRUTURAS DE CONCRETO ARMADO, EXCETO VIGAS, PILARES, LAJES E FUNDAÇÕES, UTILIZANDO AÇO CA-50 DE 8,0 MM - MONTAGEM. AF_12/2015</v>
      </c>
      <c r="C135" s="170" t="s">
        <v>303</v>
      </c>
      <c r="D135" s="172">
        <v>35.1</v>
      </c>
      <c r="E135" s="213" t="s">
        <v>407</v>
      </c>
    </row>
    <row r="136" spans="1:5" ht="24" x14ac:dyDescent="0.2">
      <c r="A136" s="170" t="s">
        <v>320</v>
      </c>
      <c r="B136" s="171" t="str">
        <f>'PLANILHA ORÇAM.'!C139</f>
        <v>ARMAÇÃO DE ESTRUTURAS DE CONCRETO ARMADO, EXCETO VIGAS, PILARES, LAJES E FUNDAÇÕES, UTILIZANDO AÇO CA-60 DE 5,0 MM - MONTAGEM. AF_12/2015</v>
      </c>
      <c r="C136" s="170" t="s">
        <v>303</v>
      </c>
      <c r="D136" s="172">
        <v>24</v>
      </c>
      <c r="E136" s="213" t="s">
        <v>407</v>
      </c>
    </row>
    <row r="137" spans="1:5" ht="36" x14ac:dyDescent="0.2">
      <c r="A137" s="170" t="s">
        <v>321</v>
      </c>
      <c r="B137" s="171" t="str">
        <f>'PLANILHA ORÇAM.'!C140</f>
        <v>CONCRETAGEM DE PILARES, FCK = 25 MPA, COM USO DE BOMBA EM EDIFICAÇÃO COM SEÇÃO MÉDIA DE PILARES MENOR OU IGUAL A 0,25 M² - LANÇAMENTO, ADENSAMENTO E ACABAMENTO. AF_12/2015</v>
      </c>
      <c r="C137" s="170" t="s">
        <v>293</v>
      </c>
      <c r="D137" s="172">
        <v>1.31</v>
      </c>
      <c r="E137" s="213" t="s">
        <v>407</v>
      </c>
    </row>
    <row r="138" spans="1:5" x14ac:dyDescent="0.2">
      <c r="A138" s="170"/>
      <c r="B138" s="171"/>
      <c r="C138" s="170"/>
      <c r="D138" s="172"/>
      <c r="E138" s="213"/>
    </row>
    <row r="139" spans="1:5" x14ac:dyDescent="0.2">
      <c r="A139" s="166">
        <v>3</v>
      </c>
      <c r="B139" s="175" t="s">
        <v>322</v>
      </c>
      <c r="C139" s="166"/>
      <c r="D139" s="168"/>
      <c r="E139" s="214"/>
    </row>
    <row r="140" spans="1:5" x14ac:dyDescent="0.2">
      <c r="A140" s="166" t="s">
        <v>20</v>
      </c>
      <c r="B140" s="175" t="s">
        <v>323</v>
      </c>
      <c r="C140" s="166"/>
      <c r="D140" s="168"/>
      <c r="E140" s="214"/>
    </row>
    <row r="141" spans="1:5" ht="36" x14ac:dyDescent="0.2">
      <c r="A141" s="170" t="s">
        <v>324</v>
      </c>
      <c r="B141" s="171" t="str">
        <f>'PLANILHA ORÇAM.'!C144</f>
        <v>MONTAGEM E DESMONTAGEM DE FÔRMA DE PILARES RETANGULARES E ESTRUTURAS SIMILARES, PÉ-DIREITO SIMPLES, EM CHAPA DE MADEIRA COMPENSADA PLASTIFICADA, 10 UTILIZAÇÕES. AF_09/2020</v>
      </c>
      <c r="C141" s="170" t="s">
        <v>295</v>
      </c>
      <c r="D141" s="172">
        <v>23.09</v>
      </c>
      <c r="E141" s="213" t="s">
        <v>407</v>
      </c>
    </row>
    <row r="142" spans="1:5" ht="24" x14ac:dyDescent="0.2">
      <c r="A142" s="170" t="s">
        <v>325</v>
      </c>
      <c r="B142" s="171" t="str">
        <f>'PLANILHA ORÇAM.'!C145</f>
        <v>ARMAÇÃO DE ESTRUTURAS DE CONCRETO ARMADO, EXCETO VIGAS, PILARES, LAJES E FUNDAÇÕES, UTILIZANDO AÇO CA-50 DE 10,0 MM - MONTAGEM. AF_12/2015</v>
      </c>
      <c r="C142" s="170" t="s">
        <v>303</v>
      </c>
      <c r="D142" s="172">
        <v>38.200000000000003</v>
      </c>
      <c r="E142" s="213" t="s">
        <v>407</v>
      </c>
    </row>
    <row r="143" spans="1:5" ht="24" x14ac:dyDescent="0.2">
      <c r="A143" s="170" t="s">
        <v>326</v>
      </c>
      <c r="B143" s="171" t="str">
        <f>'PLANILHA ORÇAM.'!C146</f>
        <v>ARMAÇÃO DE ESTRUTURAS DE CONCRETO ARMADO, EXCETO VIGAS, PILARES, LAJES E FUNDAÇÕES, UTILIZANDO AÇO CA-50 DE 12,5 MM - MONTAGEM. AF_12/2015</v>
      </c>
      <c r="C143" s="170" t="s">
        <v>303</v>
      </c>
      <c r="D143" s="172">
        <v>53.8</v>
      </c>
      <c r="E143" s="213" t="s">
        <v>407</v>
      </c>
    </row>
    <row r="144" spans="1:5" ht="24" x14ac:dyDescent="0.2">
      <c r="A144" s="170" t="s">
        <v>327</v>
      </c>
      <c r="B144" s="171" t="str">
        <f>'PLANILHA ORÇAM.'!C147</f>
        <v>ARMAÇÃO DE ESTRUTURAS DE CONCRETO ARMADO, EXCETO VIGAS, PILARES, LAJES E FUNDAÇÕES, UTILIZANDO AÇO CA-50 DE 8,0 MM - MONTAGEM. AF_12/2015</v>
      </c>
      <c r="C144" s="170" t="s">
        <v>303</v>
      </c>
      <c r="D144" s="172">
        <v>24.5</v>
      </c>
      <c r="E144" s="213" t="s">
        <v>407</v>
      </c>
    </row>
    <row r="145" spans="1:5" ht="24" x14ac:dyDescent="0.2">
      <c r="A145" s="170" t="s">
        <v>328</v>
      </c>
      <c r="B145" s="171" t="str">
        <f>'PLANILHA ORÇAM.'!C148</f>
        <v>ARMAÇÃO DE ESTRUTURAS DE CONCRETO ARMADO, EXCETO VIGAS, PILARES, LAJES E FUNDAÇÕES, UTILIZANDO AÇO CA-60 DE 5,0 MM - MONTAGEM. AF_12/2015</v>
      </c>
      <c r="C145" s="170" t="s">
        <v>303</v>
      </c>
      <c r="D145" s="172">
        <v>35.799999999999997</v>
      </c>
      <c r="E145" s="213" t="s">
        <v>407</v>
      </c>
    </row>
    <row r="146" spans="1:5" ht="36" x14ac:dyDescent="0.2">
      <c r="A146" s="170" t="s">
        <v>329</v>
      </c>
      <c r="B146" s="171" t="str">
        <f>'PLANILHA ORÇAM.'!C149</f>
        <v>CONCRETAGEM DE PILARES, FCK = 25 MPA, COM USO DE BOMBA EM EDIFICAÇÃO COM SEÇÃO MÉDIA DE PILARES MENOR OU IGUAL A 0,25 M² - LANÇAMENTO, ADENSAMENTO E ACABAMENTO. AF_12/2015</v>
      </c>
      <c r="C146" s="170" t="s">
        <v>293</v>
      </c>
      <c r="D146" s="172">
        <v>1.0900000000000001</v>
      </c>
      <c r="E146" s="213" t="s">
        <v>407</v>
      </c>
    </row>
    <row r="147" spans="1:5" x14ac:dyDescent="0.2">
      <c r="A147" s="166" t="s">
        <v>330</v>
      </c>
      <c r="B147" s="175" t="s">
        <v>331</v>
      </c>
      <c r="C147" s="166"/>
      <c r="D147" s="168"/>
      <c r="E147" s="214"/>
    </row>
    <row r="148" spans="1:5" ht="36" x14ac:dyDescent="0.2">
      <c r="A148" s="170" t="s">
        <v>332</v>
      </c>
      <c r="B148" s="171" t="str">
        <f>'PLANILHA ORÇAM.'!C151</f>
        <v>MONTAGEM E DESMONTAGEM DE FÔRMA DE PILARES RETANGULARES E ESTRUTURAS SIMILARES, PÉ-DIREITO SIMPLES, EM CHAPA DE MADEIRA COMPENSADA PLASTIFICADA, 10 UTILIZAÇÕES. AF_09/2020</v>
      </c>
      <c r="C148" s="170" t="s">
        <v>295</v>
      </c>
      <c r="D148" s="172">
        <v>21.79</v>
      </c>
      <c r="E148" s="213" t="s">
        <v>407</v>
      </c>
    </row>
    <row r="149" spans="1:5" ht="24" x14ac:dyDescent="0.2">
      <c r="A149" s="170" t="s">
        <v>333</v>
      </c>
      <c r="B149" s="171" t="str">
        <f>'PLANILHA ORÇAM.'!C152</f>
        <v>ARMAÇÃO DE ESTRUTURAS DE CONCRETO ARMADO, EXCETO VIGAS, PILARES, LAJES E FUNDAÇÕES, UTILIZANDO AÇO CA-50 DE 8,0 MM - MONTAGEM. AF_12/2015</v>
      </c>
      <c r="C149" s="170" t="s">
        <v>303</v>
      </c>
      <c r="D149" s="172">
        <v>53</v>
      </c>
      <c r="E149" s="213" t="s">
        <v>407</v>
      </c>
    </row>
    <row r="150" spans="1:5" ht="24" x14ac:dyDescent="0.2">
      <c r="A150" s="170" t="s">
        <v>334</v>
      </c>
      <c r="B150" s="171" t="str">
        <f>'PLANILHA ORÇAM.'!C153</f>
        <v>ARMAÇÃO DE ESTRUTURAS DE CONCRETO ARMADO, EXCETO VIGAS, PILARES, LAJES E FUNDAÇÕES, UTILIZANDO AÇO CA-60 DE 5,0 MM - MONTAGEM. AF_12/2015</v>
      </c>
      <c r="C150" s="170" t="s">
        <v>303</v>
      </c>
      <c r="D150" s="172">
        <v>23.3</v>
      </c>
      <c r="E150" s="213" t="s">
        <v>407</v>
      </c>
    </row>
    <row r="151" spans="1:5" ht="36" x14ac:dyDescent="0.2">
      <c r="A151" s="170" t="s">
        <v>335</v>
      </c>
      <c r="B151" s="171" t="str">
        <f>'PLANILHA ORÇAM.'!C154</f>
        <v>CONCRETAGEM DE PILARES, FCK = 25 MPA, COM USO DE BOMBA EM EDIFICAÇÃO COM SEÇÃO MÉDIA DE PILARES MENOR OU IGUAL A 0,25 M² - LANÇAMENTO, ADENSAMENTO E ACABAMENTO. AF_12/2015</v>
      </c>
      <c r="C151" s="170" t="s">
        <v>293</v>
      </c>
      <c r="D151" s="172">
        <v>1.31</v>
      </c>
      <c r="E151" s="213" t="s">
        <v>407</v>
      </c>
    </row>
    <row r="152" spans="1:5" x14ac:dyDescent="0.2">
      <c r="A152" s="166" t="s">
        <v>336</v>
      </c>
      <c r="B152" s="178" t="s">
        <v>337</v>
      </c>
      <c r="C152" s="166"/>
      <c r="D152" s="168"/>
      <c r="E152" s="214"/>
    </row>
    <row r="153" spans="1:5" ht="36" x14ac:dyDescent="0.2">
      <c r="A153" s="170" t="s">
        <v>338</v>
      </c>
      <c r="B153" s="171" t="str">
        <f>'PLANILHA ORÇAM.'!C156</f>
        <v>MONTAGEM E DESMONTAGEM DE FÔRMA DE PILARES RETANGULARES E ESTRUTURAS SIMILARES, PÉ-DIREITO SIMPLES, EM CHAPA DE MADEIRA COMPENSADA PLASTIFICADA, 10 UTILIZAÇÕES. AF_09/2020</v>
      </c>
      <c r="C153" s="170" t="s">
        <v>295</v>
      </c>
      <c r="D153" s="172">
        <v>2.2400000000000002</v>
      </c>
      <c r="E153" s="213" t="s">
        <v>407</v>
      </c>
    </row>
    <row r="154" spans="1:5" ht="24" x14ac:dyDescent="0.2">
      <c r="A154" s="170" t="s">
        <v>339</v>
      </c>
      <c r="B154" s="171" t="str">
        <f>'PLANILHA ORÇAM.'!C157</f>
        <v>ARMAÇÃO DE ESTRUTURAS DE CONCRETO ARMADO, EXCETO VIGAS, PILARES, LAJES E FUNDAÇÕES, UTILIZANDO AÇO CA-60 DE 5,0 MM - MONTAGEM. AF_12/2015</v>
      </c>
      <c r="C154" s="170" t="s">
        <v>303</v>
      </c>
      <c r="D154" s="172">
        <v>12.9</v>
      </c>
      <c r="E154" s="213" t="s">
        <v>407</v>
      </c>
    </row>
    <row r="155" spans="1:5" ht="36" x14ac:dyDescent="0.2">
      <c r="A155" s="170" t="s">
        <v>340</v>
      </c>
      <c r="B155" s="171" t="str">
        <f>'PLANILHA ORÇAM.'!C158</f>
        <v>CONCRETAGEM DE PILARES, FCK = 25 MPA, COM USO DE BOMBA EM EDIFICAÇÃO COM SEÇÃO MÉDIA DE PILARES MENOR OU IGUAL A 0,25 M² - LANÇAMENTO, ADENSAMENTO E ACABAMENTO. AF_12/2015</v>
      </c>
      <c r="C155" s="170" t="s">
        <v>293</v>
      </c>
      <c r="D155" s="172">
        <v>0.22</v>
      </c>
      <c r="E155" s="213" t="s">
        <v>407</v>
      </c>
    </row>
    <row r="156" spans="1:5" x14ac:dyDescent="0.2">
      <c r="A156" s="179"/>
      <c r="B156" s="179"/>
      <c r="C156" s="179"/>
      <c r="D156" s="172"/>
      <c r="E156" s="215"/>
    </row>
    <row r="157" spans="1:5" x14ac:dyDescent="0.2">
      <c r="A157" s="166">
        <v>4</v>
      </c>
      <c r="B157" s="175" t="s">
        <v>341</v>
      </c>
      <c r="C157" s="166"/>
      <c r="D157" s="172"/>
      <c r="E157" s="215"/>
    </row>
    <row r="158" spans="1:5" ht="24" x14ac:dyDescent="0.2">
      <c r="A158" s="170" t="s">
        <v>21</v>
      </c>
      <c r="B158" s="171" t="str">
        <f>'PLANILHA ORÇAM.'!C161</f>
        <v>IMPERMEABILIZAÇÃO DE SUPERFÍCIE COM EMULSÃO ASFÁLTICA, 2 DEMÃOS AF_06/2018</v>
      </c>
      <c r="C158" s="170" t="s">
        <v>295</v>
      </c>
      <c r="D158" s="172">
        <v>18.52</v>
      </c>
      <c r="E158" s="215" t="s">
        <v>409</v>
      </c>
    </row>
    <row r="159" spans="1:5" x14ac:dyDescent="0.2">
      <c r="A159" s="166"/>
      <c r="B159" s="175"/>
      <c r="C159" s="166"/>
      <c r="D159" s="172"/>
      <c r="E159" s="215"/>
    </row>
    <row r="160" spans="1:5" x14ac:dyDescent="0.2">
      <c r="A160" s="166">
        <v>5</v>
      </c>
      <c r="B160" s="175" t="s">
        <v>342</v>
      </c>
      <c r="C160" s="166"/>
      <c r="D160" s="172"/>
      <c r="E160" s="215"/>
    </row>
    <row r="161" spans="1:5" ht="48" x14ac:dyDescent="0.2">
      <c r="A161" s="170" t="s">
        <v>23</v>
      </c>
      <c r="B161" s="171" t="str">
        <f>'PLANILHA ORÇAM.'!C164</f>
        <v>ALVENARIA DE VEDAÇÃO DE BLOCOS CERÂMICOS FURADOS NA VERTICAL DE 14X19X39CM (ESPESSURA 14CM) DE PAREDES COM ÁREA LÍQUIDA MAIOR OU IGUAL A 6M² COM VÃOS E ARGAMASSA DE ASSENTAMENTO COM PREPARO EM BETONEIRA. AF_06/2014</v>
      </c>
      <c r="C161" s="170" t="s">
        <v>295</v>
      </c>
      <c r="D161" s="172">
        <v>37.54</v>
      </c>
      <c r="E161" s="215" t="s">
        <v>410</v>
      </c>
    </row>
    <row r="162" spans="1:5" x14ac:dyDescent="0.2">
      <c r="A162" s="170"/>
      <c r="B162" s="171"/>
      <c r="C162" s="170"/>
      <c r="D162" s="172"/>
      <c r="E162" s="215"/>
    </row>
    <row r="163" spans="1:5" x14ac:dyDescent="0.2">
      <c r="A163" s="166">
        <v>6</v>
      </c>
      <c r="B163" s="175" t="s">
        <v>84</v>
      </c>
      <c r="C163" s="166"/>
      <c r="D163" s="172"/>
      <c r="E163" s="215"/>
    </row>
    <row r="164" spans="1:5" ht="48" x14ac:dyDescent="0.2">
      <c r="A164" s="170" t="s">
        <v>25</v>
      </c>
      <c r="B164" s="171" t="str">
        <f>'PLANILHA ORÇAM.'!C167</f>
        <v>KIT DE PORTA DE MADEIRA PARA PINTURA, SEMI-OCA (LEVE OU MÉDIA), PADRÃO MÉDIO, 80X210CM, ESPESSURA DE 3,5CM, ITENS INCLUSOS: DOBRADIÇAS, MONTAGEM E INSTALAÇÃO DO BATENTE, FECHADURA COM EXECUÇÃO DO FURO - FORNECIMENTO E INSTALAÇÃO. AF_12/2019</v>
      </c>
      <c r="C164" s="170" t="s">
        <v>28</v>
      </c>
      <c r="D164" s="172">
        <v>2</v>
      </c>
      <c r="E164" s="215" t="s">
        <v>411</v>
      </c>
    </row>
    <row r="165" spans="1:5" ht="36" x14ac:dyDescent="0.2">
      <c r="A165" s="170" t="s">
        <v>26</v>
      </c>
      <c r="B165" s="171" t="str">
        <f>'PLANILHA ORÇAM.'!C168</f>
        <v>JANELA DE ALUMÍNIO TIPO MAXIM-AR, COM VIDROS, BATENTE E FERRAGENS. EXCLUSIVE ALIZAR, ACABAMENTO E CONTRAMARCO. FORNECIMENTO E INSTALAÇÃO. AF_12/2019</v>
      </c>
      <c r="C165" s="170" t="s">
        <v>295</v>
      </c>
      <c r="D165" s="172">
        <v>3.24</v>
      </c>
      <c r="E165" s="215" t="s">
        <v>412</v>
      </c>
    </row>
    <row r="166" spans="1:5" x14ac:dyDescent="0.2">
      <c r="A166" s="170" t="s">
        <v>87</v>
      </c>
      <c r="B166" s="171" t="str">
        <f>'PLANILHA ORÇAM.'!C169</f>
        <v>Grade de ferro em barra chata, inclusive chumbamento</v>
      </c>
      <c r="C166" s="170" t="s">
        <v>295</v>
      </c>
      <c r="D166" s="172">
        <v>3.24</v>
      </c>
      <c r="E166" s="215" t="s">
        <v>413</v>
      </c>
    </row>
    <row r="167" spans="1:5" x14ac:dyDescent="0.2">
      <c r="A167" s="169" t="s">
        <v>88</v>
      </c>
      <c r="B167" s="171" t="str">
        <f>'PLANILHA ORÇAM.'!C170</f>
        <v>VERGA PRÉ-MOLDADA PARA JANELAS COM MAIS DE 1,5 M DE VÃO.</v>
      </c>
      <c r="C167" s="170" t="s">
        <v>344</v>
      </c>
      <c r="D167" s="172">
        <v>5.4</v>
      </c>
      <c r="E167" s="215" t="s">
        <v>414</v>
      </c>
    </row>
    <row r="168" spans="1:5" x14ac:dyDescent="0.2">
      <c r="A168" s="169" t="s">
        <v>100</v>
      </c>
      <c r="B168" s="171" t="str">
        <f>'PLANILHA ORÇAM.'!C171</f>
        <v>VERGA PRÉ-MOLDADA PARA PORTAS COM ATÉ 1,5 M DE VÃO</v>
      </c>
      <c r="C168" s="170" t="s">
        <v>344</v>
      </c>
      <c r="D168" s="172">
        <v>1.6</v>
      </c>
      <c r="E168" s="215" t="s">
        <v>415</v>
      </c>
    </row>
    <row r="169" spans="1:5" x14ac:dyDescent="0.2">
      <c r="A169" s="170"/>
      <c r="B169" s="171"/>
      <c r="C169" s="170"/>
      <c r="D169" s="172"/>
      <c r="E169" s="215"/>
    </row>
    <row r="170" spans="1:5" x14ac:dyDescent="0.2">
      <c r="A170" s="166">
        <v>7</v>
      </c>
      <c r="B170" s="175" t="s">
        <v>4</v>
      </c>
      <c r="C170" s="166"/>
      <c r="D170" s="172"/>
      <c r="E170" s="215"/>
    </row>
    <row r="171" spans="1:5" ht="72" x14ac:dyDescent="0.2">
      <c r="A171" s="170" t="s">
        <v>27</v>
      </c>
      <c r="B171" s="171" t="str">
        <f>'PLANILHA ORÇAM.'!C174</f>
        <v>CHAPISCO APLICADO EM ALVENARIAS E ESTRUTURAS DE CONCRETO INTERNAS, COMCOLHER DE PEDREIRO. ARGAMASSA TRAÇO 1:3 COM PREPARO MANUAL. AF_06/2014</v>
      </c>
      <c r="C171" s="170" t="s">
        <v>295</v>
      </c>
      <c r="D171" s="172">
        <v>64.83</v>
      </c>
      <c r="E171" s="215" t="s">
        <v>416</v>
      </c>
    </row>
    <row r="172" spans="1:5" ht="48" x14ac:dyDescent="0.2">
      <c r="A172" s="170" t="s">
        <v>29</v>
      </c>
      <c r="B172" s="171" t="str">
        <f>'PLANILHA ORÇAM.'!C175</f>
        <v>EMBOÇO, PARA RECEBIMENTO DE CERÂMICA, EM ARGAMASSA TRAÇO 1:2:8, PREPARO MECÂNICO COM BETONEIRA 400L, APLICADO MANUALMENTE EM FACES INTERNAS DE PAREDES, PARA AMBIENTE COM ÁREA MAIOR QUE 10M2, ESPESSURA DE 20MM, COM EXECUÇÃO DE TALISCAS. AF_06/2014</v>
      </c>
      <c r="C172" s="170" t="s">
        <v>295</v>
      </c>
      <c r="D172" s="172">
        <v>47.76</v>
      </c>
      <c r="E172" s="215" t="s">
        <v>417</v>
      </c>
    </row>
    <row r="173" spans="1:5" ht="36" x14ac:dyDescent="0.2">
      <c r="A173" s="170" t="s">
        <v>30</v>
      </c>
      <c r="B173" s="171" t="str">
        <f>'PLANILHA ORÇAM.'!C176</f>
        <v>EMBOÇO OU MASSA ÚNICA EM ARGAMASSA TRAÇO 1:2:8, PREPARO MECÂNICO COM BETONEIRA 400 L, APLICADA MANUALMENTE EM PANOS CEGOS DE FACHADA (SEM PRESENÇA DE VÃOS), ESPESSURA DE 25 MM. AF_06/2014</v>
      </c>
      <c r="C173" s="170" t="s">
        <v>295</v>
      </c>
      <c r="D173" s="172">
        <v>40.92</v>
      </c>
      <c r="E173" s="215" t="s">
        <v>418</v>
      </c>
    </row>
    <row r="174" spans="1:5" x14ac:dyDescent="0.2">
      <c r="A174" s="170"/>
      <c r="B174" s="171"/>
      <c r="C174" s="170"/>
      <c r="D174" s="172"/>
      <c r="E174" s="215"/>
    </row>
    <row r="175" spans="1:5" x14ac:dyDescent="0.2">
      <c r="A175" s="165">
        <v>8</v>
      </c>
      <c r="B175" s="175" t="s">
        <v>346</v>
      </c>
      <c r="C175" s="166"/>
      <c r="D175" s="172"/>
      <c r="E175" s="215"/>
    </row>
    <row r="176" spans="1:5" x14ac:dyDescent="0.2">
      <c r="A176" s="165" t="s">
        <v>32</v>
      </c>
      <c r="B176" s="175" t="s">
        <v>347</v>
      </c>
      <c r="C176" s="166"/>
      <c r="D176" s="172"/>
      <c r="E176" s="215"/>
    </row>
    <row r="177" spans="1:5" ht="36" x14ac:dyDescent="0.2">
      <c r="A177" s="169" t="s">
        <v>348</v>
      </c>
      <c r="B177" s="171" t="str">
        <f>'PLANILHA ORÇAM.'!C180</f>
        <v>CONTRAPISO EM ARGAMASSA TRAÇO 1:4 (CIMENTO E AREIA), PREPARO MECÂNICO COM BETONEIRA 400 L, APLICADO EM ÁREAS SECAS SOBRE LAJE, NÃO ADERIDO, ACABAMENTO NÃO REFORÇADO, ESPESSURA 5CM. AF_07/2021</v>
      </c>
      <c r="C177" s="170" t="s">
        <v>295</v>
      </c>
      <c r="D177" s="172">
        <v>14.8</v>
      </c>
      <c r="E177" s="215" t="s">
        <v>419</v>
      </c>
    </row>
    <row r="178" spans="1:5" ht="36" x14ac:dyDescent="0.2">
      <c r="A178" s="169" t="s">
        <v>349</v>
      </c>
      <c r="B178" s="171" t="str">
        <f>'PLANILHA ORÇAM.'!C181</f>
        <v>CONTRAPISO EM ARGAMASSA TRAÇO 1:4 (CIMENTO E AREIA), PREPARO MANUAL, APLICADO EM ÁREAS SECAS SOBRE LAJE, ADERIDO, ACABAMENTO NÃO REFORÇADO, ESPESSURA 2CM. AF_07/2021</v>
      </c>
      <c r="C178" s="170" t="s">
        <v>295</v>
      </c>
      <c r="D178" s="172">
        <v>14.8</v>
      </c>
      <c r="E178" s="215" t="s">
        <v>419</v>
      </c>
    </row>
    <row r="179" spans="1:5" ht="36" x14ac:dyDescent="0.2">
      <c r="A179" s="169" t="s">
        <v>350</v>
      </c>
      <c r="B179" s="171" t="str">
        <f>'PLANILHA ORÇAM.'!C182</f>
        <v>REVESTIMENTO CERÂMICO PARA PISO COM PLACAS TIPO ESMALTADA EXTRA DE DIMENSÕES 45X45 CM APLICADA EM AMBIENTES DE ÁREA MAIOR QUE 10 M2. AF_06/2014</v>
      </c>
      <c r="C179" s="170" t="s">
        <v>295</v>
      </c>
      <c r="D179" s="172">
        <v>14.8</v>
      </c>
      <c r="E179" s="215" t="s">
        <v>419</v>
      </c>
    </row>
    <row r="180" spans="1:5" x14ac:dyDescent="0.2">
      <c r="A180" s="165" t="s">
        <v>190</v>
      </c>
      <c r="B180" s="175" t="s">
        <v>351</v>
      </c>
      <c r="C180" s="166"/>
      <c r="D180" s="172"/>
      <c r="E180" s="215"/>
    </row>
    <row r="181" spans="1:5" ht="36" x14ac:dyDescent="0.2">
      <c r="A181" s="169" t="s">
        <v>352</v>
      </c>
      <c r="B181" s="171" t="str">
        <f>'PLANILHA ORÇAM.'!C184</f>
        <v>EXECUÇÃO DE PASSEIO (CALÇADA) OU PISO DE CONCRETO COM CONCRETO MOLDADO IN LOCO, FEITO EM OBRA, ACABAMENTO CONVENCIONAL, ESPESSURA 6 CM, ARMADO. AF_07/2016</v>
      </c>
      <c r="C181" s="170" t="s">
        <v>295</v>
      </c>
      <c r="D181" s="172">
        <v>20.7</v>
      </c>
      <c r="E181" s="215" t="s">
        <v>420</v>
      </c>
    </row>
    <row r="182" spans="1:5" ht="72" x14ac:dyDescent="0.2">
      <c r="A182" s="169" t="s">
        <v>353</v>
      </c>
      <c r="B182" s="171" t="str">
        <f>'PLANILHA ORÇAM.'!C185</f>
        <v>CONCRETO FCK = 15MPA, TRAÇO 1:3,4:3,5 (EM MASSA SECA DE CIMENTO/ AREIA MÉDIA/ BRITA 1) - PREPARO MECÂNICO COM BETONEIRA 400 L. AF_05/2021</v>
      </c>
      <c r="C182" s="170" t="s">
        <v>293</v>
      </c>
      <c r="D182" s="172">
        <v>8.4600000000000009</v>
      </c>
      <c r="E182" s="215" t="s">
        <v>421</v>
      </c>
    </row>
    <row r="183" spans="1:5" x14ac:dyDescent="0.2">
      <c r="A183" s="170"/>
      <c r="B183" s="171"/>
      <c r="C183" s="170"/>
      <c r="D183" s="172"/>
      <c r="E183" s="215"/>
    </row>
    <row r="184" spans="1:5" x14ac:dyDescent="0.2">
      <c r="A184" s="165">
        <v>9</v>
      </c>
      <c r="B184" s="175" t="s">
        <v>7</v>
      </c>
      <c r="C184" s="166"/>
      <c r="D184" s="172"/>
      <c r="E184" s="215"/>
    </row>
    <row r="185" spans="1:5" ht="72" x14ac:dyDescent="0.2">
      <c r="A185" s="169" t="s">
        <v>34</v>
      </c>
      <c r="B185" s="171" t="str">
        <f>'PLANILHA ORÇAM.'!C188</f>
        <v>Emassamento de paredes e forros, com duas demãos de massa à base de óleo, marcas de referência Suvinil, Coral ou Metalatex</v>
      </c>
      <c r="C185" s="170" t="s">
        <v>295</v>
      </c>
      <c r="D185" s="172">
        <v>75.400000000000006</v>
      </c>
      <c r="E185" s="215" t="s">
        <v>422</v>
      </c>
    </row>
    <row r="186" spans="1:5" ht="72" x14ac:dyDescent="0.2">
      <c r="A186" s="169" t="s">
        <v>35</v>
      </c>
      <c r="B186" s="171" t="str">
        <f>'PLANILHA ORÇAM.'!C189</f>
        <v>Pintura com tinta látex PVA, marcas de referência Suvinil, Coral ou Metalatex, inclusive selador, em paredes e forros, a duas demãos</v>
      </c>
      <c r="C186" s="170" t="s">
        <v>295</v>
      </c>
      <c r="D186" s="172">
        <v>75.400000000000006</v>
      </c>
      <c r="E186" s="215" t="s">
        <v>422</v>
      </c>
    </row>
    <row r="187" spans="1:5" x14ac:dyDescent="0.2">
      <c r="A187" s="170"/>
      <c r="B187" s="171"/>
      <c r="C187" s="170"/>
      <c r="D187" s="172"/>
      <c r="E187" s="215"/>
    </row>
    <row r="188" spans="1:5" x14ac:dyDescent="0.2">
      <c r="A188" s="165">
        <v>10</v>
      </c>
      <c r="B188" s="175" t="s">
        <v>354</v>
      </c>
      <c r="C188" s="166"/>
      <c r="D188" s="172"/>
      <c r="E188" s="215"/>
    </row>
    <row r="189" spans="1:5" ht="24" x14ac:dyDescent="0.2">
      <c r="A189" s="169" t="s">
        <v>37</v>
      </c>
      <c r="B189" s="171" t="str">
        <f>'PLANILHA ORÇAM.'!C192</f>
        <v>QUADRO DE DISTRIBUIÇÃO DE ENERGIA EM PVC, DE EMBUTIR, SEM BARRAMENTO, PARA 6 DISJUNTORES - FORNECIMENTO E INSTALAÇÃO. AF_10/2020</v>
      </c>
      <c r="C189" s="170" t="s">
        <v>28</v>
      </c>
      <c r="D189" s="172">
        <v>1</v>
      </c>
      <c r="E189" s="213" t="s">
        <v>423</v>
      </c>
    </row>
    <row r="190" spans="1:5" ht="24" x14ac:dyDescent="0.2">
      <c r="A190" s="169" t="s">
        <v>38</v>
      </c>
      <c r="B190" s="171" t="str">
        <f>'PLANILHA ORÇAM.'!C193</f>
        <v>DISJUNTOR MONOPOLAR TIPO NEMA, CORRENTE NOMINAL DE 35 ATÉ 50A - FORNECIMENTO E INSTALAÇÃO. AF_10/2020</v>
      </c>
      <c r="C190" s="170" t="s">
        <v>28</v>
      </c>
      <c r="D190" s="172">
        <v>1</v>
      </c>
      <c r="E190" s="213" t="s">
        <v>424</v>
      </c>
    </row>
    <row r="191" spans="1:5" ht="24" x14ac:dyDescent="0.2">
      <c r="A191" s="169" t="s">
        <v>138</v>
      </c>
      <c r="B191" s="171" t="str">
        <f>'PLANILHA ORÇAM.'!C194</f>
        <v>DISJUNTOR MONOPOLAR TIPO DIN, CORRENTE NOMINAL DE 16A - FORNECIMENTO E INSTALAÇÃO. AF_04/2016</v>
      </c>
      <c r="C191" s="170" t="s">
        <v>28</v>
      </c>
      <c r="D191" s="172">
        <v>2</v>
      </c>
      <c r="E191" s="213" t="s">
        <v>425</v>
      </c>
    </row>
    <row r="192" spans="1:5" ht="36" x14ac:dyDescent="0.2">
      <c r="A192" s="169" t="s">
        <v>138</v>
      </c>
      <c r="B192" s="171" t="str">
        <f>'PLANILHA ORÇAM.'!C195</f>
        <v>PONTO DE ILUMINAÇÃO RESIDENCIAL INCLUINDO INTERRUPTOR SIMPLES, CAIXA ELÉTRICA, ELETRODUTO, CABO, RASGO, QUEBRA E CHUMBAMENTO (EXCLUINDO LUMINÁRIA E LÂMPADA). AF_01/2016</v>
      </c>
      <c r="C192" s="170" t="s">
        <v>28</v>
      </c>
      <c r="D192" s="172">
        <v>3</v>
      </c>
      <c r="E192" s="215" t="s">
        <v>426</v>
      </c>
    </row>
    <row r="193" spans="1:5" ht="36" x14ac:dyDescent="0.2">
      <c r="A193" s="169" t="s">
        <v>356</v>
      </c>
      <c r="B193" s="171" t="str">
        <f>'PLANILHA ORÇAM.'!C196</f>
        <v>PONTO DE TOMADA RESIDENCIAL INCLUINDO TOMADA 20A/250V, CAIXA ELÉTRICA, ELETRODUTO, CABO, RASGO, QUEBRA E CHUMBAMENTO. AF_01/2016</v>
      </c>
      <c r="C193" s="170" t="s">
        <v>28</v>
      </c>
      <c r="D193" s="172">
        <v>7</v>
      </c>
      <c r="E193" s="215" t="s">
        <v>427</v>
      </c>
    </row>
    <row r="194" spans="1:5" ht="36" x14ac:dyDescent="0.2">
      <c r="A194" s="169" t="s">
        <v>358</v>
      </c>
      <c r="B194" s="171" t="str">
        <f>'PLANILHA ORÇAM.'!C197</f>
        <v>LUMINÁRIA TIPO CALHA, DE SOBREPOR, COM 1 LÂMPADA TUBULAR FLUORESCENTE DE 18 W, COM REATOR DE PARTIDA RÁPIDA - FORNECIMENTO E INSTALAÇÃO. AF_02/2020</v>
      </c>
      <c r="C194" s="170" t="s">
        <v>28</v>
      </c>
      <c r="D194" s="172">
        <v>3</v>
      </c>
      <c r="E194" s="215" t="s">
        <v>428</v>
      </c>
    </row>
    <row r="195" spans="1:5" x14ac:dyDescent="0.2">
      <c r="A195" s="170"/>
      <c r="B195" s="171"/>
      <c r="C195" s="170"/>
      <c r="D195" s="172"/>
      <c r="E195" s="215"/>
    </row>
    <row r="196" spans="1:5" x14ac:dyDescent="0.2">
      <c r="A196" s="165">
        <v>11</v>
      </c>
      <c r="B196" s="175" t="s">
        <v>360</v>
      </c>
      <c r="C196" s="166"/>
      <c r="D196" s="172"/>
      <c r="E196" s="215"/>
    </row>
    <row r="197" spans="1:5" ht="24" x14ac:dyDescent="0.2">
      <c r="A197" s="169" t="s">
        <v>39</v>
      </c>
      <c r="B197" s="171" t="str">
        <f>'PLANILHA ORÇAM.'!C200</f>
        <v>FORRO EM RÉGUAS DE PVC, FRISADO, PARA AMBIENTES RESIDENCIAIS, INCLUSIVE ESTRUTURA DE FIXAÇÃO. AF_05/2017_P</v>
      </c>
      <c r="C197" s="170" t="s">
        <v>295</v>
      </c>
      <c r="D197" s="172">
        <v>17.399999999999999</v>
      </c>
      <c r="E197" s="215" t="s">
        <v>429</v>
      </c>
    </row>
    <row r="198" spans="1:5" ht="36" x14ac:dyDescent="0.2">
      <c r="A198" s="169" t="s">
        <v>81</v>
      </c>
      <c r="B198" s="171" t="str">
        <f>'PLANILHA ORÇAM.'!C201</f>
        <v>TELHAMENTO COM TELHA ONDULADA DE FIBROCIMENTO E = 6 MM, COM RECOBRIMENTO LATERAL DE 1/4 DE ONDA PARA TELHADO COM INCLINAÇÃO MAIOR QUE 10°, COM ATÉ 2 ÁGUAS, INCLUSO IÇAMENTO. AF_06/2016</v>
      </c>
      <c r="C198" s="170" t="s">
        <v>295</v>
      </c>
      <c r="D198" s="172">
        <v>20</v>
      </c>
      <c r="E198" s="215" t="s">
        <v>430</v>
      </c>
    </row>
    <row r="199" spans="1:5" x14ac:dyDescent="0.2">
      <c r="A199" s="169"/>
      <c r="B199" s="171"/>
      <c r="C199" s="170"/>
      <c r="D199" s="172"/>
      <c r="E199" s="173"/>
    </row>
    <row r="200" spans="1:5" x14ac:dyDescent="0.2">
      <c r="A200" s="165">
        <v>12</v>
      </c>
      <c r="B200" s="175" t="s">
        <v>362</v>
      </c>
      <c r="C200" s="166"/>
      <c r="D200" s="172"/>
      <c r="E200" s="215"/>
    </row>
    <row r="201" spans="1:5" x14ac:dyDescent="0.2">
      <c r="A201" s="169" t="s">
        <v>40</v>
      </c>
      <c r="B201" s="171" t="str">
        <f>'PLANILHA ORÇAM.'!C204</f>
        <v>Limpeza geral da obra (edificação)</v>
      </c>
      <c r="C201" s="170" t="s">
        <v>363</v>
      </c>
      <c r="D201" s="172">
        <v>14.8</v>
      </c>
      <c r="E201" s="215" t="s">
        <v>419</v>
      </c>
    </row>
    <row r="203" spans="1:5" x14ac:dyDescent="0.2">
      <c r="A203" s="306" t="str">
        <f>'PLANILHA ORÇAM.'!A210:C210</f>
        <v>VARGEM ALTA/ES, 25 DE NOVEMBRO DE 2021</v>
      </c>
      <c r="B203" s="306"/>
    </row>
    <row r="207" spans="1:5" x14ac:dyDescent="0.2">
      <c r="B207" s="280"/>
      <c r="C207" s="11"/>
      <c r="D207" s="11"/>
      <c r="E207" s="11"/>
    </row>
    <row r="208" spans="1:5" x14ac:dyDescent="0.2">
      <c r="B208" s="40" t="str">
        <f>'PLANILHA ORÇAM.'!C215</f>
        <v>GERALDO BRUNORO ESTEVES</v>
      </c>
      <c r="C208" s="305"/>
      <c r="D208" s="305"/>
      <c r="E208" s="41"/>
    </row>
    <row r="209" spans="2:5" x14ac:dyDescent="0.2">
      <c r="B209" s="40" t="str">
        <f>'PLANILHA ORÇAM.'!C216</f>
        <v>CREA-ES 033738/D</v>
      </c>
      <c r="C209" s="305"/>
      <c r="D209" s="305"/>
      <c r="E209" s="39"/>
    </row>
    <row r="213" spans="2:5" ht="12.75" customHeight="1" x14ac:dyDescent="0.2">
      <c r="C213" s="103"/>
      <c r="D213" s="103"/>
      <c r="E213" s="103"/>
    </row>
  </sheetData>
  <mergeCells count="9">
    <mergeCell ref="G91:I91"/>
    <mergeCell ref="C209:D209"/>
    <mergeCell ref="A203:B203"/>
    <mergeCell ref="C208:D208"/>
    <mergeCell ref="B1:E1"/>
    <mergeCell ref="B2:E2"/>
    <mergeCell ref="B3:E3"/>
    <mergeCell ref="B4:E4"/>
    <mergeCell ref="A5:E5"/>
  </mergeCells>
  <pageMargins left="0.7" right="0.7" top="0.75" bottom="0.75" header="0.3" footer="0.3"/>
  <pageSetup paperSize="9" scale="57" orientation="portrait" verticalDpi="300" r:id="rId1"/>
  <colBreaks count="1" manualBreakCount="1">
    <brk id="5" max="208"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62"/>
  <sheetViews>
    <sheetView view="pageBreakPreview" zoomScaleNormal="100" zoomScaleSheetLayoutView="100" workbookViewId="0">
      <selection activeCell="B3" sqref="B3"/>
    </sheetView>
  </sheetViews>
  <sheetFormatPr defaultRowHeight="12.75" x14ac:dyDescent="0.2"/>
  <cols>
    <col min="1" max="1" width="9.140625" customWidth="1"/>
    <col min="2" max="2" width="78.140625" customWidth="1"/>
  </cols>
  <sheetData>
    <row r="1" spans="1:2" ht="37.5" customHeight="1" x14ac:dyDescent="0.2">
      <c r="A1" s="46"/>
      <c r="B1" s="47" t="s">
        <v>43</v>
      </c>
    </row>
    <row r="2" spans="1:2" ht="15.75" x14ac:dyDescent="0.2">
      <c r="A2" s="48"/>
      <c r="B2" s="49" t="s">
        <v>44</v>
      </c>
    </row>
    <row r="3" spans="1:2" ht="15.75" x14ac:dyDescent="0.2">
      <c r="A3" s="48"/>
      <c r="B3" s="50"/>
    </row>
    <row r="4" spans="1:2" x14ac:dyDescent="0.2">
      <c r="A4" s="51" t="s">
        <v>46</v>
      </c>
      <c r="B4" s="52" t="str">
        <f>'PLANILHA ORÇAM.'!B3:E3</f>
        <v>REFORMA E AMPLIAÇÃO EMEB "FRADE"</v>
      </c>
    </row>
    <row r="5" spans="1:2" x14ac:dyDescent="0.2">
      <c r="A5" s="51" t="s">
        <v>47</v>
      </c>
      <c r="B5" s="53" t="str">
        <f>'PLANILHA ORÇAM.'!B4:E4</f>
        <v>FRADE- VARGEM ALTA- ES</v>
      </c>
    </row>
    <row r="6" spans="1:2" x14ac:dyDescent="0.2">
      <c r="A6" s="51"/>
      <c r="B6" s="53"/>
    </row>
    <row r="7" spans="1:2" ht="18" x14ac:dyDescent="0.2">
      <c r="A7" s="310" t="s">
        <v>141</v>
      </c>
      <c r="B7" s="310"/>
    </row>
    <row r="9" spans="1:2" x14ac:dyDescent="0.2">
      <c r="B9" s="55" t="s">
        <v>291</v>
      </c>
    </row>
    <row r="10" spans="1:2" x14ac:dyDescent="0.2">
      <c r="A10" s="54">
        <v>1</v>
      </c>
      <c r="B10" s="55" t="s">
        <v>142</v>
      </c>
    </row>
    <row r="11" spans="1:2" ht="93.75" customHeight="1" x14ac:dyDescent="0.2">
      <c r="B11" s="58" t="s">
        <v>143</v>
      </c>
    </row>
    <row r="13" spans="1:2" x14ac:dyDescent="0.2">
      <c r="A13" s="54">
        <v>2</v>
      </c>
      <c r="B13" s="55" t="s">
        <v>70</v>
      </c>
    </row>
    <row r="14" spans="1:2" ht="19.5" customHeight="1" x14ac:dyDescent="0.2">
      <c r="B14" s="60" t="s">
        <v>144</v>
      </c>
    </row>
    <row r="15" spans="1:2" ht="32.25" customHeight="1" x14ac:dyDescent="0.2">
      <c r="B15" s="58" t="s">
        <v>145</v>
      </c>
    </row>
    <row r="16" spans="1:2" ht="17.25" customHeight="1" x14ac:dyDescent="0.2">
      <c r="B16" s="60" t="s">
        <v>146</v>
      </c>
    </row>
    <row r="17" spans="1:2" ht="35.25" customHeight="1" x14ac:dyDescent="0.2">
      <c r="B17" s="59" t="s">
        <v>148</v>
      </c>
    </row>
    <row r="18" spans="1:2" ht="25.5" x14ac:dyDescent="0.2">
      <c r="B18" s="56" t="s">
        <v>151</v>
      </c>
    </row>
    <row r="19" spans="1:2" ht="18.75" customHeight="1" x14ac:dyDescent="0.2">
      <c r="B19" s="60" t="s">
        <v>147</v>
      </c>
    </row>
    <row r="21" spans="1:2" x14ac:dyDescent="0.2">
      <c r="A21" s="54">
        <v>3</v>
      </c>
      <c r="B21" s="55" t="s">
        <v>80</v>
      </c>
    </row>
    <row r="22" spans="1:2" ht="62.25" customHeight="1" x14ac:dyDescent="0.2">
      <c r="B22" s="59" t="s">
        <v>149</v>
      </c>
    </row>
    <row r="24" spans="1:2" x14ac:dyDescent="0.2">
      <c r="A24" s="54">
        <v>4</v>
      </c>
      <c r="B24" s="55" t="s">
        <v>4</v>
      </c>
    </row>
    <row r="25" spans="1:2" ht="36" customHeight="1" x14ac:dyDescent="0.2">
      <c r="B25" s="58" t="s">
        <v>150</v>
      </c>
    </row>
    <row r="26" spans="1:2" ht="33.75" customHeight="1" x14ac:dyDescent="0.2">
      <c r="B26" s="59" t="s">
        <v>152</v>
      </c>
    </row>
    <row r="27" spans="1:2" ht="35.25" customHeight="1" x14ac:dyDescent="0.2">
      <c r="B27" s="59" t="s">
        <v>153</v>
      </c>
    </row>
    <row r="28" spans="1:2" x14ac:dyDescent="0.2">
      <c r="B28" s="60" t="s">
        <v>154</v>
      </c>
    </row>
    <row r="30" spans="1:2" x14ac:dyDescent="0.2">
      <c r="A30" s="54">
        <v>5</v>
      </c>
      <c r="B30" s="55" t="s">
        <v>84</v>
      </c>
    </row>
    <row r="31" spans="1:2" ht="25.5" x14ac:dyDescent="0.2">
      <c r="B31" s="59" t="s">
        <v>155</v>
      </c>
    </row>
    <row r="32" spans="1:2" ht="33.75" customHeight="1" x14ac:dyDescent="0.2">
      <c r="B32" s="58" t="s">
        <v>156</v>
      </c>
    </row>
    <row r="34" spans="1:2" x14ac:dyDescent="0.2">
      <c r="A34" s="54">
        <v>6</v>
      </c>
      <c r="B34" s="55" t="s">
        <v>6</v>
      </c>
    </row>
    <row r="35" spans="1:2" ht="38.25" x14ac:dyDescent="0.2">
      <c r="B35" s="59" t="s">
        <v>157</v>
      </c>
    </row>
    <row r="36" spans="1:2" ht="35.25" customHeight="1" x14ac:dyDescent="0.2">
      <c r="B36" s="59" t="s">
        <v>158</v>
      </c>
    </row>
    <row r="37" spans="1:2" ht="25.5" x14ac:dyDescent="0.2">
      <c r="B37" s="57" t="s">
        <v>366</v>
      </c>
    </row>
    <row r="38" spans="1:2" ht="36" customHeight="1" x14ac:dyDescent="0.2">
      <c r="B38" s="59" t="s">
        <v>159</v>
      </c>
    </row>
    <row r="39" spans="1:2" ht="44.25" customHeight="1" x14ac:dyDescent="0.2">
      <c r="B39" s="59" t="s">
        <v>160</v>
      </c>
    </row>
    <row r="41" spans="1:2" x14ac:dyDescent="0.2">
      <c r="A41" s="54">
        <v>7</v>
      </c>
      <c r="B41" s="61" t="s">
        <v>5</v>
      </c>
    </row>
    <row r="42" spans="1:2" x14ac:dyDescent="0.2">
      <c r="B42" s="55" t="s">
        <v>96</v>
      </c>
    </row>
    <row r="43" spans="1:2" ht="51.75" customHeight="1" x14ac:dyDescent="0.2">
      <c r="B43" s="59" t="s">
        <v>161</v>
      </c>
    </row>
    <row r="44" spans="1:2" ht="25.5" x14ac:dyDescent="0.2">
      <c r="B44" s="59" t="s">
        <v>162</v>
      </c>
    </row>
    <row r="45" spans="1:2" ht="36" customHeight="1" x14ac:dyDescent="0.2">
      <c r="B45" s="59" t="s">
        <v>163</v>
      </c>
    </row>
    <row r="46" spans="1:2" ht="39.75" customHeight="1" x14ac:dyDescent="0.2">
      <c r="B46" s="59" t="s">
        <v>164</v>
      </c>
    </row>
    <row r="47" spans="1:2" x14ac:dyDescent="0.2">
      <c r="B47" s="61" t="s">
        <v>97</v>
      </c>
    </row>
    <row r="48" spans="1:2" ht="49.5" customHeight="1" x14ac:dyDescent="0.2">
      <c r="B48" s="59" t="s">
        <v>165</v>
      </c>
    </row>
    <row r="49" spans="1:8" ht="40.5" customHeight="1" x14ac:dyDescent="0.2">
      <c r="B49" s="59" t="s">
        <v>166</v>
      </c>
    </row>
    <row r="50" spans="1:8" ht="25.5" x14ac:dyDescent="0.2">
      <c r="B50" s="59" t="s">
        <v>167</v>
      </c>
    </row>
    <row r="51" spans="1:8" ht="22.5" customHeight="1" x14ac:dyDescent="0.2">
      <c r="B51" s="59" t="s">
        <v>168</v>
      </c>
    </row>
    <row r="53" spans="1:8" x14ac:dyDescent="0.2">
      <c r="A53" s="54">
        <v>8</v>
      </c>
      <c r="B53" s="61" t="s">
        <v>71</v>
      </c>
    </row>
    <row r="54" spans="1:8" x14ac:dyDescent="0.2">
      <c r="B54" s="61" t="s">
        <v>185</v>
      </c>
    </row>
    <row r="55" spans="1:8" ht="38.25" customHeight="1" x14ac:dyDescent="0.2">
      <c r="B55" s="59" t="s">
        <v>202</v>
      </c>
    </row>
    <row r="56" spans="1:8" x14ac:dyDescent="0.2">
      <c r="B56" s="59"/>
    </row>
    <row r="57" spans="1:8" ht="14.25" customHeight="1" x14ac:dyDescent="0.2">
      <c r="B57" s="61" t="s">
        <v>189</v>
      </c>
    </row>
    <row r="58" spans="1:8" ht="49.5" customHeight="1" x14ac:dyDescent="0.2">
      <c r="B58" s="67" t="s">
        <v>201</v>
      </c>
    </row>
    <row r="59" spans="1:8" x14ac:dyDescent="0.2">
      <c r="B59" s="67"/>
    </row>
    <row r="60" spans="1:8" x14ac:dyDescent="0.2">
      <c r="B60" s="68" t="s">
        <v>187</v>
      </c>
    </row>
    <row r="61" spans="1:8" ht="24" x14ac:dyDescent="0.2">
      <c r="B61" s="69" t="s">
        <v>204</v>
      </c>
      <c r="C61" s="69"/>
      <c r="D61" s="69"/>
      <c r="E61" s="69"/>
      <c r="F61" s="69"/>
      <c r="G61" s="69"/>
      <c r="H61" s="69"/>
    </row>
    <row r="62" spans="1:8" ht="24" x14ac:dyDescent="0.2">
      <c r="B62" s="69" t="s">
        <v>203</v>
      </c>
      <c r="C62" s="69"/>
      <c r="D62" s="69"/>
      <c r="E62" s="69"/>
      <c r="F62" s="69"/>
      <c r="G62" s="69"/>
      <c r="H62" s="69"/>
    </row>
    <row r="63" spans="1:8" x14ac:dyDescent="0.2">
      <c r="B63" s="69"/>
      <c r="C63" s="69"/>
      <c r="D63" s="69"/>
      <c r="E63" s="69"/>
      <c r="F63" s="69"/>
      <c r="G63" s="69"/>
      <c r="H63" s="69"/>
    </row>
    <row r="64" spans="1:8" x14ac:dyDescent="0.2">
      <c r="A64" s="54">
        <v>9</v>
      </c>
      <c r="B64" s="55" t="s">
        <v>7</v>
      </c>
    </row>
    <row r="65" spans="1:2" ht="50.25" customHeight="1" x14ac:dyDescent="0.2">
      <c r="B65" s="59" t="s">
        <v>170</v>
      </c>
    </row>
    <row r="66" spans="1:2" ht="21.75" customHeight="1" x14ac:dyDescent="0.2">
      <c r="B66" s="60" t="s">
        <v>169</v>
      </c>
    </row>
    <row r="67" spans="1:2" ht="30" customHeight="1" x14ac:dyDescent="0.2">
      <c r="B67" s="59" t="s">
        <v>171</v>
      </c>
    </row>
    <row r="69" spans="1:2" x14ac:dyDescent="0.2">
      <c r="A69" s="54">
        <v>10</v>
      </c>
      <c r="B69" s="55" t="s">
        <v>99</v>
      </c>
    </row>
    <row r="70" spans="1:2" ht="31.5" customHeight="1" x14ac:dyDescent="0.2">
      <c r="B70" s="62" t="s">
        <v>172</v>
      </c>
    </row>
    <row r="71" spans="1:2" ht="52.5" customHeight="1" x14ac:dyDescent="0.2">
      <c r="B71" s="59" t="s">
        <v>173</v>
      </c>
    </row>
    <row r="72" spans="1:2" ht="29.25" customHeight="1" x14ac:dyDescent="0.2">
      <c r="B72" s="59" t="s">
        <v>174</v>
      </c>
    </row>
    <row r="74" spans="1:2" x14ac:dyDescent="0.2">
      <c r="A74" s="54">
        <v>11</v>
      </c>
      <c r="B74" s="55" t="s">
        <v>101</v>
      </c>
    </row>
    <row r="75" spans="1:2" ht="38.25" x14ac:dyDescent="0.2">
      <c r="B75" s="59" t="s">
        <v>175</v>
      </c>
    </row>
    <row r="76" spans="1:2" ht="33" customHeight="1" x14ac:dyDescent="0.2">
      <c r="B76" s="59" t="s">
        <v>176</v>
      </c>
    </row>
    <row r="77" spans="1:2" ht="35.25" customHeight="1" x14ac:dyDescent="0.2">
      <c r="B77" s="59" t="s">
        <v>177</v>
      </c>
    </row>
    <row r="78" spans="1:2" ht="38.25" customHeight="1" x14ac:dyDescent="0.2">
      <c r="B78" s="59" t="s">
        <v>178</v>
      </c>
    </row>
    <row r="80" spans="1:2" x14ac:dyDescent="0.2">
      <c r="A80" s="54">
        <v>12</v>
      </c>
      <c r="B80" s="61" t="s">
        <v>73</v>
      </c>
    </row>
    <row r="81" spans="1:2" ht="36.75" customHeight="1" x14ac:dyDescent="0.2">
      <c r="B81" s="59" t="s">
        <v>179</v>
      </c>
    </row>
    <row r="82" spans="1:2" ht="34.5" customHeight="1" x14ac:dyDescent="0.2">
      <c r="B82" s="59" t="s">
        <v>180</v>
      </c>
    </row>
    <row r="83" spans="1:2" ht="37.5" customHeight="1" x14ac:dyDescent="0.2">
      <c r="B83" s="59" t="s">
        <v>181</v>
      </c>
    </row>
    <row r="84" spans="1:2" ht="36" customHeight="1" x14ac:dyDescent="0.2">
      <c r="B84" s="59" t="s">
        <v>150</v>
      </c>
    </row>
    <row r="86" spans="1:2" x14ac:dyDescent="0.2">
      <c r="A86" s="54">
        <v>13</v>
      </c>
      <c r="B86" s="61" t="s">
        <v>8</v>
      </c>
    </row>
    <row r="87" spans="1:2" x14ac:dyDescent="0.2">
      <c r="B87" s="42" t="s">
        <v>182</v>
      </c>
    </row>
    <row r="88" spans="1:2" x14ac:dyDescent="0.2">
      <c r="B88" s="42"/>
    </row>
    <row r="89" spans="1:2" x14ac:dyDescent="0.2">
      <c r="B89" s="42"/>
    </row>
    <row r="90" spans="1:2" x14ac:dyDescent="0.2">
      <c r="B90" s="55" t="s">
        <v>364</v>
      </c>
    </row>
    <row r="91" spans="1:2" x14ac:dyDescent="0.2">
      <c r="A91" s="186">
        <v>1</v>
      </c>
      <c r="B91" s="187" t="s">
        <v>292</v>
      </c>
    </row>
    <row r="92" spans="1:2" x14ac:dyDescent="0.2">
      <c r="A92" s="186"/>
      <c r="B92" s="188" t="s">
        <v>367</v>
      </c>
    </row>
    <row r="93" spans="1:2" ht="24" x14ac:dyDescent="0.2">
      <c r="A93" s="186"/>
      <c r="B93" s="188" t="s">
        <v>368</v>
      </c>
    </row>
    <row r="94" spans="1:2" x14ac:dyDescent="0.2">
      <c r="A94" s="186"/>
      <c r="B94" s="188"/>
    </row>
    <row r="95" spans="1:2" x14ac:dyDescent="0.2">
      <c r="A95" s="186"/>
      <c r="B95" s="188"/>
    </row>
    <row r="96" spans="1:2" x14ac:dyDescent="0.2">
      <c r="A96" s="186">
        <v>2</v>
      </c>
      <c r="B96" s="189" t="s">
        <v>298</v>
      </c>
    </row>
    <row r="97" spans="1:2" ht="84" x14ac:dyDescent="0.2">
      <c r="A97" s="186"/>
      <c r="B97" s="190" t="s">
        <v>369</v>
      </c>
    </row>
    <row r="98" spans="1:2" ht="72" x14ac:dyDescent="0.2">
      <c r="A98" s="186"/>
      <c r="B98" s="190" t="s">
        <v>370</v>
      </c>
    </row>
    <row r="99" spans="1:2" x14ac:dyDescent="0.2">
      <c r="A99" s="186"/>
      <c r="B99" s="190"/>
    </row>
    <row r="100" spans="1:2" x14ac:dyDescent="0.2">
      <c r="A100" s="186">
        <v>3</v>
      </c>
      <c r="B100" s="189" t="s">
        <v>322</v>
      </c>
    </row>
    <row r="101" spans="1:2" x14ac:dyDescent="0.2">
      <c r="A101" s="186"/>
      <c r="B101" s="190" t="s">
        <v>371</v>
      </c>
    </row>
    <row r="102" spans="1:2" ht="24" x14ac:dyDescent="0.2">
      <c r="A102" s="186"/>
      <c r="B102" s="190" t="s">
        <v>372</v>
      </c>
    </row>
    <row r="103" spans="1:2" ht="24" x14ac:dyDescent="0.2">
      <c r="A103" s="186"/>
      <c r="B103" s="190" t="s">
        <v>373</v>
      </c>
    </row>
    <row r="104" spans="1:2" ht="36" x14ac:dyDescent="0.2">
      <c r="A104" s="186"/>
      <c r="B104" s="190" t="s">
        <v>374</v>
      </c>
    </row>
    <row r="105" spans="1:2" ht="36" x14ac:dyDescent="0.2">
      <c r="A105" s="186"/>
      <c r="B105" s="190" t="s">
        <v>375</v>
      </c>
    </row>
    <row r="106" spans="1:2" ht="36" x14ac:dyDescent="0.2">
      <c r="A106" s="186"/>
      <c r="B106" s="190" t="s">
        <v>376</v>
      </c>
    </row>
    <row r="107" spans="1:2" x14ac:dyDescent="0.2">
      <c r="A107" s="186"/>
      <c r="B107" s="191"/>
    </row>
    <row r="108" spans="1:2" x14ac:dyDescent="0.2">
      <c r="A108" s="186">
        <v>4</v>
      </c>
      <c r="B108" s="189" t="s">
        <v>341</v>
      </c>
    </row>
    <row r="109" spans="1:2" ht="48" x14ac:dyDescent="0.2">
      <c r="A109" s="186"/>
      <c r="B109" s="188" t="s">
        <v>377</v>
      </c>
    </row>
    <row r="110" spans="1:2" x14ac:dyDescent="0.2">
      <c r="A110" s="186"/>
      <c r="B110" s="189"/>
    </row>
    <row r="111" spans="1:2" x14ac:dyDescent="0.2">
      <c r="A111" s="186"/>
      <c r="B111" s="189"/>
    </row>
    <row r="112" spans="1:2" x14ac:dyDescent="0.2">
      <c r="A112" s="186">
        <v>5</v>
      </c>
      <c r="B112" s="189" t="s">
        <v>342</v>
      </c>
    </row>
    <row r="113" spans="1:2" ht="132" x14ac:dyDescent="0.2">
      <c r="A113" s="186"/>
      <c r="B113" s="188" t="s">
        <v>378</v>
      </c>
    </row>
    <row r="114" spans="1:2" x14ac:dyDescent="0.2">
      <c r="A114" s="186"/>
      <c r="B114" s="188"/>
    </row>
    <row r="115" spans="1:2" x14ac:dyDescent="0.2">
      <c r="A115" s="186">
        <v>6</v>
      </c>
      <c r="B115" s="189" t="s">
        <v>84</v>
      </c>
    </row>
    <row r="116" spans="1:2" ht="72" x14ac:dyDescent="0.2">
      <c r="A116" s="186"/>
      <c r="B116" s="192" t="s">
        <v>379</v>
      </c>
    </row>
    <row r="117" spans="1:2" ht="24" x14ac:dyDescent="0.2">
      <c r="A117" s="186"/>
      <c r="B117" s="192" t="s">
        <v>380</v>
      </c>
    </row>
    <row r="118" spans="1:2" ht="72" x14ac:dyDescent="0.2">
      <c r="A118" s="186"/>
      <c r="B118" s="192" t="s">
        <v>381</v>
      </c>
    </row>
    <row r="119" spans="1:2" ht="24" x14ac:dyDescent="0.2">
      <c r="A119" s="186"/>
      <c r="B119" s="192" t="s">
        <v>382</v>
      </c>
    </row>
    <row r="120" spans="1:2" ht="36" x14ac:dyDescent="0.2">
      <c r="A120" s="186"/>
      <c r="B120" s="192" t="s">
        <v>383</v>
      </c>
    </row>
    <row r="121" spans="1:2" x14ac:dyDescent="0.2">
      <c r="A121" s="186"/>
      <c r="B121" s="188"/>
    </row>
    <row r="122" spans="1:2" x14ac:dyDescent="0.2">
      <c r="A122" s="186">
        <v>7</v>
      </c>
      <c r="B122" s="189" t="s">
        <v>4</v>
      </c>
    </row>
    <row r="123" spans="1:2" ht="60" x14ac:dyDescent="0.2">
      <c r="A123" s="186"/>
      <c r="B123" s="192" t="s">
        <v>384</v>
      </c>
    </row>
    <row r="124" spans="1:2" ht="24" x14ac:dyDescent="0.2">
      <c r="A124" s="186"/>
      <c r="B124" s="192" t="s">
        <v>385</v>
      </c>
    </row>
    <row r="125" spans="1:2" x14ac:dyDescent="0.2">
      <c r="A125" s="186"/>
      <c r="B125" s="188"/>
    </row>
    <row r="126" spans="1:2" x14ac:dyDescent="0.2">
      <c r="A126" s="186">
        <v>8</v>
      </c>
      <c r="B126" s="189" t="s">
        <v>346</v>
      </c>
    </row>
    <row r="127" spans="1:2" x14ac:dyDescent="0.2">
      <c r="A127" s="186"/>
      <c r="B127" s="188" t="s">
        <v>386</v>
      </c>
    </row>
    <row r="128" spans="1:2" ht="24" x14ac:dyDescent="0.2">
      <c r="A128" s="186"/>
      <c r="B128" s="192" t="s">
        <v>387</v>
      </c>
    </row>
    <row r="129" spans="1:2" ht="24" x14ac:dyDescent="0.2">
      <c r="A129" s="186"/>
      <c r="B129" s="188" t="s">
        <v>388</v>
      </c>
    </row>
    <row r="130" spans="1:2" ht="48" x14ac:dyDescent="0.2">
      <c r="A130" s="186"/>
      <c r="B130" s="192" t="s">
        <v>389</v>
      </c>
    </row>
    <row r="131" spans="1:2" x14ac:dyDescent="0.2">
      <c r="A131" s="186"/>
      <c r="B131" s="193"/>
    </row>
    <row r="132" spans="1:2" x14ac:dyDescent="0.2">
      <c r="A132" s="186" t="s">
        <v>190</v>
      </c>
      <c r="B132" s="189" t="s">
        <v>351</v>
      </c>
    </row>
    <row r="133" spans="1:2" ht="24" x14ac:dyDescent="0.2">
      <c r="A133" s="186"/>
      <c r="B133" s="188" t="s">
        <v>390</v>
      </c>
    </row>
    <row r="134" spans="1:2" x14ac:dyDescent="0.2">
      <c r="A134" s="186"/>
      <c r="B134" s="188" t="s">
        <v>391</v>
      </c>
    </row>
    <row r="135" spans="1:2" x14ac:dyDescent="0.2">
      <c r="A135" s="186"/>
      <c r="B135" s="188"/>
    </row>
    <row r="136" spans="1:2" x14ac:dyDescent="0.2">
      <c r="A136" s="186">
        <v>9</v>
      </c>
      <c r="B136" s="189" t="s">
        <v>7</v>
      </c>
    </row>
    <row r="137" spans="1:2" ht="24" x14ac:dyDescent="0.2">
      <c r="A137" s="186"/>
      <c r="B137" s="188" t="s">
        <v>392</v>
      </c>
    </row>
    <row r="138" spans="1:2" x14ac:dyDescent="0.2">
      <c r="A138" s="186"/>
      <c r="B138" s="188"/>
    </row>
    <row r="139" spans="1:2" x14ac:dyDescent="0.2">
      <c r="A139" s="186">
        <v>10</v>
      </c>
      <c r="B139" s="189" t="s">
        <v>354</v>
      </c>
    </row>
    <row r="140" spans="1:2" ht="24" x14ac:dyDescent="0.2">
      <c r="A140" s="186"/>
      <c r="B140" s="188" t="s">
        <v>393</v>
      </c>
    </row>
    <row r="141" spans="1:2" ht="24" x14ac:dyDescent="0.2">
      <c r="A141" s="186"/>
      <c r="B141" s="188" t="s">
        <v>394</v>
      </c>
    </row>
    <row r="142" spans="1:2" ht="24" x14ac:dyDescent="0.2">
      <c r="A142" s="186"/>
      <c r="B142" s="188" t="s">
        <v>395</v>
      </c>
    </row>
    <row r="143" spans="1:2" ht="24" x14ac:dyDescent="0.2">
      <c r="A143" s="186"/>
      <c r="B143" s="188" t="s">
        <v>357</v>
      </c>
    </row>
    <row r="144" spans="1:2" ht="24" x14ac:dyDescent="0.2">
      <c r="A144" s="186"/>
      <c r="B144" s="188" t="s">
        <v>396</v>
      </c>
    </row>
    <row r="145" spans="1:2" ht="24" x14ac:dyDescent="0.2">
      <c r="A145" s="186"/>
      <c r="B145" s="188" t="s">
        <v>397</v>
      </c>
    </row>
    <row r="146" spans="1:2" x14ac:dyDescent="0.2">
      <c r="A146" s="186"/>
      <c r="B146" s="189"/>
    </row>
    <row r="147" spans="1:2" x14ac:dyDescent="0.2">
      <c r="A147" s="186"/>
      <c r="B147" s="188"/>
    </row>
    <row r="148" spans="1:2" x14ac:dyDescent="0.2">
      <c r="A148" s="186">
        <v>11</v>
      </c>
      <c r="B148" s="189" t="s">
        <v>360</v>
      </c>
    </row>
    <row r="149" spans="1:2" ht="24" x14ac:dyDescent="0.2">
      <c r="A149" s="186"/>
      <c r="B149" s="188" t="s">
        <v>398</v>
      </c>
    </row>
    <row r="150" spans="1:2" x14ac:dyDescent="0.2">
      <c r="A150" s="186"/>
      <c r="B150" s="188" t="s">
        <v>399</v>
      </c>
    </row>
    <row r="151" spans="1:2" x14ac:dyDescent="0.2">
      <c r="A151" s="186"/>
      <c r="B151" s="188"/>
    </row>
    <row r="152" spans="1:2" x14ac:dyDescent="0.2">
      <c r="A152" s="186">
        <v>12</v>
      </c>
      <c r="B152" s="189" t="s">
        <v>362</v>
      </c>
    </row>
    <row r="153" spans="1:2" x14ac:dyDescent="0.2">
      <c r="A153" s="186"/>
      <c r="B153" s="188" t="s">
        <v>400</v>
      </c>
    </row>
    <row r="154" spans="1:2" x14ac:dyDescent="0.2">
      <c r="B154" s="42"/>
    </row>
    <row r="157" spans="1:2" x14ac:dyDescent="0.2">
      <c r="A157" s="306" t="str">
        <f>'PLANILHA ORÇAM.'!A210:C210</f>
        <v>VARGEM ALTA/ES, 25 DE NOVEMBRO DE 2021</v>
      </c>
      <c r="B157" s="306"/>
    </row>
    <row r="161" spans="2:2" x14ac:dyDescent="0.2">
      <c r="B161" s="143" t="s">
        <v>45</v>
      </c>
    </row>
    <row r="162" spans="2:2" x14ac:dyDescent="0.2">
      <c r="B162" s="143" t="s">
        <v>62</v>
      </c>
    </row>
  </sheetData>
  <mergeCells count="2">
    <mergeCell ref="A7:B7"/>
    <mergeCell ref="A157:B157"/>
  </mergeCells>
  <pageMargins left="0.25" right="0.25" top="0.75" bottom="0.75" header="0.3" footer="0.3"/>
  <pageSetup paperSize="9" orientation="portrait" verticalDpi="300"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56"/>
  <sheetViews>
    <sheetView view="pageBreakPreview" zoomScaleNormal="100" zoomScaleSheetLayoutView="100" workbookViewId="0">
      <selection activeCell="B10" sqref="B10"/>
    </sheetView>
  </sheetViews>
  <sheetFormatPr defaultRowHeight="12.75" x14ac:dyDescent="0.2"/>
  <cols>
    <col min="1" max="1" width="11.140625" style="261" bestFit="1" customWidth="1"/>
    <col min="2" max="2" width="37.7109375" style="261" bestFit="1" customWidth="1"/>
    <col min="3" max="3" width="7.28515625" style="261" customWidth="1"/>
    <col min="4" max="4" width="5.7109375" style="261" customWidth="1"/>
    <col min="5" max="256" width="9.140625" style="261"/>
    <col min="257" max="257" width="11.140625" style="261" bestFit="1" customWidth="1"/>
    <col min="258" max="258" width="37.7109375" style="261" bestFit="1" customWidth="1"/>
    <col min="259" max="259" width="7.28515625" style="261" customWidth="1"/>
    <col min="260" max="260" width="5.7109375" style="261" customWidth="1"/>
    <col min="261" max="512" width="9.140625" style="261"/>
    <col min="513" max="513" width="11.140625" style="261" bestFit="1" customWidth="1"/>
    <col min="514" max="514" width="37.7109375" style="261" bestFit="1" customWidth="1"/>
    <col min="515" max="515" width="7.28515625" style="261" customWidth="1"/>
    <col min="516" max="516" width="5.7109375" style="261" customWidth="1"/>
    <col min="517" max="768" width="9.140625" style="261"/>
    <col min="769" max="769" width="11.140625" style="261" bestFit="1" customWidth="1"/>
    <col min="770" max="770" width="37.7109375" style="261" bestFit="1" customWidth="1"/>
    <col min="771" max="771" width="7.28515625" style="261" customWidth="1"/>
    <col min="772" max="772" width="5.7109375" style="261" customWidth="1"/>
    <col min="773" max="1024" width="9.140625" style="261"/>
    <col min="1025" max="1025" width="11.140625" style="261" bestFit="1" customWidth="1"/>
    <col min="1026" max="1026" width="37.7109375" style="261" bestFit="1" customWidth="1"/>
    <col min="1027" max="1027" width="7.28515625" style="261" customWidth="1"/>
    <col min="1028" max="1028" width="5.7109375" style="261" customWidth="1"/>
    <col min="1029" max="1280" width="9.140625" style="261"/>
    <col min="1281" max="1281" width="11.140625" style="261" bestFit="1" customWidth="1"/>
    <col min="1282" max="1282" width="37.7109375" style="261" bestFit="1" customWidth="1"/>
    <col min="1283" max="1283" width="7.28515625" style="261" customWidth="1"/>
    <col min="1284" max="1284" width="5.7109375" style="261" customWidth="1"/>
    <col min="1285" max="1536" width="9.140625" style="261"/>
    <col min="1537" max="1537" width="11.140625" style="261" bestFit="1" customWidth="1"/>
    <col min="1538" max="1538" width="37.7109375" style="261" bestFit="1" customWidth="1"/>
    <col min="1539" max="1539" width="7.28515625" style="261" customWidth="1"/>
    <col min="1540" max="1540" width="5.7109375" style="261" customWidth="1"/>
    <col min="1541" max="1792" width="9.140625" style="261"/>
    <col min="1793" max="1793" width="11.140625" style="261" bestFit="1" customWidth="1"/>
    <col min="1794" max="1794" width="37.7109375" style="261" bestFit="1" customWidth="1"/>
    <col min="1795" max="1795" width="7.28515625" style="261" customWidth="1"/>
    <col min="1796" max="1796" width="5.7109375" style="261" customWidth="1"/>
    <col min="1797" max="2048" width="9.140625" style="261"/>
    <col min="2049" max="2049" width="11.140625" style="261" bestFit="1" customWidth="1"/>
    <col min="2050" max="2050" width="37.7109375" style="261" bestFit="1" customWidth="1"/>
    <col min="2051" max="2051" width="7.28515625" style="261" customWidth="1"/>
    <col min="2052" max="2052" width="5.7109375" style="261" customWidth="1"/>
    <col min="2053" max="2304" width="9.140625" style="261"/>
    <col min="2305" max="2305" width="11.140625" style="261" bestFit="1" customWidth="1"/>
    <col min="2306" max="2306" width="37.7109375" style="261" bestFit="1" customWidth="1"/>
    <col min="2307" max="2307" width="7.28515625" style="261" customWidth="1"/>
    <col min="2308" max="2308" width="5.7109375" style="261" customWidth="1"/>
    <col min="2309" max="2560" width="9.140625" style="261"/>
    <col min="2561" max="2561" width="11.140625" style="261" bestFit="1" customWidth="1"/>
    <col min="2562" max="2562" width="37.7109375" style="261" bestFit="1" customWidth="1"/>
    <col min="2563" max="2563" width="7.28515625" style="261" customWidth="1"/>
    <col min="2564" max="2564" width="5.7109375" style="261" customWidth="1"/>
    <col min="2565" max="2816" width="9.140625" style="261"/>
    <col min="2817" max="2817" width="11.140625" style="261" bestFit="1" customWidth="1"/>
    <col min="2818" max="2818" width="37.7109375" style="261" bestFit="1" customWidth="1"/>
    <col min="2819" max="2819" width="7.28515625" style="261" customWidth="1"/>
    <col min="2820" max="2820" width="5.7109375" style="261" customWidth="1"/>
    <col min="2821" max="3072" width="9.140625" style="261"/>
    <col min="3073" max="3073" width="11.140625" style="261" bestFit="1" customWidth="1"/>
    <col min="3074" max="3074" width="37.7109375" style="261" bestFit="1" customWidth="1"/>
    <col min="3075" max="3075" width="7.28515625" style="261" customWidth="1"/>
    <col min="3076" max="3076" width="5.7109375" style="261" customWidth="1"/>
    <col min="3077" max="3328" width="9.140625" style="261"/>
    <col min="3329" max="3329" width="11.140625" style="261" bestFit="1" customWidth="1"/>
    <col min="3330" max="3330" width="37.7109375" style="261" bestFit="1" customWidth="1"/>
    <col min="3331" max="3331" width="7.28515625" style="261" customWidth="1"/>
    <col min="3332" max="3332" width="5.7109375" style="261" customWidth="1"/>
    <col min="3333" max="3584" width="9.140625" style="261"/>
    <col min="3585" max="3585" width="11.140625" style="261" bestFit="1" customWidth="1"/>
    <col min="3586" max="3586" width="37.7109375" style="261" bestFit="1" customWidth="1"/>
    <col min="3587" max="3587" width="7.28515625" style="261" customWidth="1"/>
    <col min="3588" max="3588" width="5.7109375" style="261" customWidth="1"/>
    <col min="3589" max="3840" width="9.140625" style="261"/>
    <col min="3841" max="3841" width="11.140625" style="261" bestFit="1" customWidth="1"/>
    <col min="3842" max="3842" width="37.7109375" style="261" bestFit="1" customWidth="1"/>
    <col min="3843" max="3843" width="7.28515625" style="261" customWidth="1"/>
    <col min="3844" max="3844" width="5.7109375" style="261" customWidth="1"/>
    <col min="3845" max="4096" width="9.140625" style="261"/>
    <col min="4097" max="4097" width="11.140625" style="261" bestFit="1" customWidth="1"/>
    <col min="4098" max="4098" width="37.7109375" style="261" bestFit="1" customWidth="1"/>
    <col min="4099" max="4099" width="7.28515625" style="261" customWidth="1"/>
    <col min="4100" max="4100" width="5.7109375" style="261" customWidth="1"/>
    <col min="4101" max="4352" width="9.140625" style="261"/>
    <col min="4353" max="4353" width="11.140625" style="261" bestFit="1" customWidth="1"/>
    <col min="4354" max="4354" width="37.7109375" style="261" bestFit="1" customWidth="1"/>
    <col min="4355" max="4355" width="7.28515625" style="261" customWidth="1"/>
    <col min="4356" max="4356" width="5.7109375" style="261" customWidth="1"/>
    <col min="4357" max="4608" width="9.140625" style="261"/>
    <col min="4609" max="4609" width="11.140625" style="261" bestFit="1" customWidth="1"/>
    <col min="4610" max="4610" width="37.7109375" style="261" bestFit="1" customWidth="1"/>
    <col min="4611" max="4611" width="7.28515625" style="261" customWidth="1"/>
    <col min="4612" max="4612" width="5.7109375" style="261" customWidth="1"/>
    <col min="4613" max="4864" width="9.140625" style="261"/>
    <col min="4865" max="4865" width="11.140625" style="261" bestFit="1" customWidth="1"/>
    <col min="4866" max="4866" width="37.7109375" style="261" bestFit="1" customWidth="1"/>
    <col min="4867" max="4867" width="7.28515625" style="261" customWidth="1"/>
    <col min="4868" max="4868" width="5.7109375" style="261" customWidth="1"/>
    <col min="4869" max="5120" width="9.140625" style="261"/>
    <col min="5121" max="5121" width="11.140625" style="261" bestFit="1" customWidth="1"/>
    <col min="5122" max="5122" width="37.7109375" style="261" bestFit="1" customWidth="1"/>
    <col min="5123" max="5123" width="7.28515625" style="261" customWidth="1"/>
    <col min="5124" max="5124" width="5.7109375" style="261" customWidth="1"/>
    <col min="5125" max="5376" width="9.140625" style="261"/>
    <col min="5377" max="5377" width="11.140625" style="261" bestFit="1" customWidth="1"/>
    <col min="5378" max="5378" width="37.7109375" style="261" bestFit="1" customWidth="1"/>
    <col min="5379" max="5379" width="7.28515625" style="261" customWidth="1"/>
    <col min="5380" max="5380" width="5.7109375" style="261" customWidth="1"/>
    <col min="5381" max="5632" width="9.140625" style="261"/>
    <col min="5633" max="5633" width="11.140625" style="261" bestFit="1" customWidth="1"/>
    <col min="5634" max="5634" width="37.7109375" style="261" bestFit="1" customWidth="1"/>
    <col min="5635" max="5635" width="7.28515625" style="261" customWidth="1"/>
    <col min="5636" max="5636" width="5.7109375" style="261" customWidth="1"/>
    <col min="5637" max="5888" width="9.140625" style="261"/>
    <col min="5889" max="5889" width="11.140625" style="261" bestFit="1" customWidth="1"/>
    <col min="5890" max="5890" width="37.7109375" style="261" bestFit="1" customWidth="1"/>
    <col min="5891" max="5891" width="7.28515625" style="261" customWidth="1"/>
    <col min="5892" max="5892" width="5.7109375" style="261" customWidth="1"/>
    <col min="5893" max="6144" width="9.140625" style="261"/>
    <col min="6145" max="6145" width="11.140625" style="261" bestFit="1" customWidth="1"/>
    <col min="6146" max="6146" width="37.7109375" style="261" bestFit="1" customWidth="1"/>
    <col min="6147" max="6147" width="7.28515625" style="261" customWidth="1"/>
    <col min="6148" max="6148" width="5.7109375" style="261" customWidth="1"/>
    <col min="6149" max="6400" width="9.140625" style="261"/>
    <col min="6401" max="6401" width="11.140625" style="261" bestFit="1" customWidth="1"/>
    <col min="6402" max="6402" width="37.7109375" style="261" bestFit="1" customWidth="1"/>
    <col min="6403" max="6403" width="7.28515625" style="261" customWidth="1"/>
    <col min="6404" max="6404" width="5.7109375" style="261" customWidth="1"/>
    <col min="6405" max="6656" width="9.140625" style="261"/>
    <col min="6657" max="6657" width="11.140625" style="261" bestFit="1" customWidth="1"/>
    <col min="6658" max="6658" width="37.7109375" style="261" bestFit="1" customWidth="1"/>
    <col min="6659" max="6659" width="7.28515625" style="261" customWidth="1"/>
    <col min="6660" max="6660" width="5.7109375" style="261" customWidth="1"/>
    <col min="6661" max="6912" width="9.140625" style="261"/>
    <col min="6913" max="6913" width="11.140625" style="261" bestFit="1" customWidth="1"/>
    <col min="6914" max="6914" width="37.7109375" style="261" bestFit="1" customWidth="1"/>
    <col min="6915" max="6915" width="7.28515625" style="261" customWidth="1"/>
    <col min="6916" max="6916" width="5.7109375" style="261" customWidth="1"/>
    <col min="6917" max="7168" width="9.140625" style="261"/>
    <col min="7169" max="7169" width="11.140625" style="261" bestFit="1" customWidth="1"/>
    <col min="7170" max="7170" width="37.7109375" style="261" bestFit="1" customWidth="1"/>
    <col min="7171" max="7171" width="7.28515625" style="261" customWidth="1"/>
    <col min="7172" max="7172" width="5.7109375" style="261" customWidth="1"/>
    <col min="7173" max="7424" width="9.140625" style="261"/>
    <col min="7425" max="7425" width="11.140625" style="261" bestFit="1" customWidth="1"/>
    <col min="7426" max="7426" width="37.7109375" style="261" bestFit="1" customWidth="1"/>
    <col min="7427" max="7427" width="7.28515625" style="261" customWidth="1"/>
    <col min="7428" max="7428" width="5.7109375" style="261" customWidth="1"/>
    <col min="7429" max="7680" width="9.140625" style="261"/>
    <col min="7681" max="7681" width="11.140625" style="261" bestFit="1" customWidth="1"/>
    <col min="7682" max="7682" width="37.7109375" style="261" bestFit="1" customWidth="1"/>
    <col min="7683" max="7683" width="7.28515625" style="261" customWidth="1"/>
    <col min="7684" max="7684" width="5.7109375" style="261" customWidth="1"/>
    <col min="7685" max="7936" width="9.140625" style="261"/>
    <col min="7937" max="7937" width="11.140625" style="261" bestFit="1" customWidth="1"/>
    <col min="7938" max="7938" width="37.7109375" style="261" bestFit="1" customWidth="1"/>
    <col min="7939" max="7939" width="7.28515625" style="261" customWidth="1"/>
    <col min="7940" max="7940" width="5.7109375" style="261" customWidth="1"/>
    <col min="7941" max="8192" width="9.140625" style="261"/>
    <col min="8193" max="8193" width="11.140625" style="261" bestFit="1" customWidth="1"/>
    <col min="8194" max="8194" width="37.7109375" style="261" bestFit="1" customWidth="1"/>
    <col min="8195" max="8195" width="7.28515625" style="261" customWidth="1"/>
    <col min="8196" max="8196" width="5.7109375" style="261" customWidth="1"/>
    <col min="8197" max="8448" width="9.140625" style="261"/>
    <col min="8449" max="8449" width="11.140625" style="261" bestFit="1" customWidth="1"/>
    <col min="8450" max="8450" width="37.7109375" style="261" bestFit="1" customWidth="1"/>
    <col min="8451" max="8451" width="7.28515625" style="261" customWidth="1"/>
    <col min="8452" max="8452" width="5.7109375" style="261" customWidth="1"/>
    <col min="8453" max="8704" width="9.140625" style="261"/>
    <col min="8705" max="8705" width="11.140625" style="261" bestFit="1" customWidth="1"/>
    <col min="8706" max="8706" width="37.7109375" style="261" bestFit="1" customWidth="1"/>
    <col min="8707" max="8707" width="7.28515625" style="261" customWidth="1"/>
    <col min="8708" max="8708" width="5.7109375" style="261" customWidth="1"/>
    <col min="8709" max="8960" width="9.140625" style="261"/>
    <col min="8961" max="8961" width="11.140625" style="261" bestFit="1" customWidth="1"/>
    <col min="8962" max="8962" width="37.7109375" style="261" bestFit="1" customWidth="1"/>
    <col min="8963" max="8963" width="7.28515625" style="261" customWidth="1"/>
    <col min="8964" max="8964" width="5.7109375" style="261" customWidth="1"/>
    <col min="8965" max="9216" width="9.140625" style="261"/>
    <col min="9217" max="9217" width="11.140625" style="261" bestFit="1" customWidth="1"/>
    <col min="9218" max="9218" width="37.7109375" style="261" bestFit="1" customWidth="1"/>
    <col min="9219" max="9219" width="7.28515625" style="261" customWidth="1"/>
    <col min="9220" max="9220" width="5.7109375" style="261" customWidth="1"/>
    <col min="9221" max="9472" width="9.140625" style="261"/>
    <col min="9473" max="9473" width="11.140625" style="261" bestFit="1" customWidth="1"/>
    <col min="9474" max="9474" width="37.7109375" style="261" bestFit="1" customWidth="1"/>
    <col min="9475" max="9475" width="7.28515625" style="261" customWidth="1"/>
    <col min="9476" max="9476" width="5.7109375" style="261" customWidth="1"/>
    <col min="9477" max="9728" width="9.140625" style="261"/>
    <col min="9729" max="9729" width="11.140625" style="261" bestFit="1" customWidth="1"/>
    <col min="9730" max="9730" width="37.7109375" style="261" bestFit="1" customWidth="1"/>
    <col min="9731" max="9731" width="7.28515625" style="261" customWidth="1"/>
    <col min="9732" max="9732" width="5.7109375" style="261" customWidth="1"/>
    <col min="9733" max="9984" width="9.140625" style="261"/>
    <col min="9985" max="9985" width="11.140625" style="261" bestFit="1" customWidth="1"/>
    <col min="9986" max="9986" width="37.7109375" style="261" bestFit="1" customWidth="1"/>
    <col min="9987" max="9987" width="7.28515625" style="261" customWidth="1"/>
    <col min="9988" max="9988" width="5.7109375" style="261" customWidth="1"/>
    <col min="9989" max="10240" width="9.140625" style="261"/>
    <col min="10241" max="10241" width="11.140625" style="261" bestFit="1" customWidth="1"/>
    <col min="10242" max="10242" width="37.7109375" style="261" bestFit="1" customWidth="1"/>
    <col min="10243" max="10243" width="7.28515625" style="261" customWidth="1"/>
    <col min="10244" max="10244" width="5.7109375" style="261" customWidth="1"/>
    <col min="10245" max="10496" width="9.140625" style="261"/>
    <col min="10497" max="10497" width="11.140625" style="261" bestFit="1" customWidth="1"/>
    <col min="10498" max="10498" width="37.7109375" style="261" bestFit="1" customWidth="1"/>
    <col min="10499" max="10499" width="7.28515625" style="261" customWidth="1"/>
    <col min="10500" max="10500" width="5.7109375" style="261" customWidth="1"/>
    <col min="10501" max="10752" width="9.140625" style="261"/>
    <col min="10753" max="10753" width="11.140625" style="261" bestFit="1" customWidth="1"/>
    <col min="10754" max="10754" width="37.7109375" style="261" bestFit="1" customWidth="1"/>
    <col min="10755" max="10755" width="7.28515625" style="261" customWidth="1"/>
    <col min="10756" max="10756" width="5.7109375" style="261" customWidth="1"/>
    <col min="10757" max="11008" width="9.140625" style="261"/>
    <col min="11009" max="11009" width="11.140625" style="261" bestFit="1" customWidth="1"/>
    <col min="11010" max="11010" width="37.7109375" style="261" bestFit="1" customWidth="1"/>
    <col min="11011" max="11011" width="7.28515625" style="261" customWidth="1"/>
    <col min="11012" max="11012" width="5.7109375" style="261" customWidth="1"/>
    <col min="11013" max="11264" width="9.140625" style="261"/>
    <col min="11265" max="11265" width="11.140625" style="261" bestFit="1" customWidth="1"/>
    <col min="11266" max="11266" width="37.7109375" style="261" bestFit="1" customWidth="1"/>
    <col min="11267" max="11267" width="7.28515625" style="261" customWidth="1"/>
    <col min="11268" max="11268" width="5.7109375" style="261" customWidth="1"/>
    <col min="11269" max="11520" width="9.140625" style="261"/>
    <col min="11521" max="11521" width="11.140625" style="261" bestFit="1" customWidth="1"/>
    <col min="11522" max="11522" width="37.7109375" style="261" bestFit="1" customWidth="1"/>
    <col min="11523" max="11523" width="7.28515625" style="261" customWidth="1"/>
    <col min="11524" max="11524" width="5.7109375" style="261" customWidth="1"/>
    <col min="11525" max="11776" width="9.140625" style="261"/>
    <col min="11777" max="11777" width="11.140625" style="261" bestFit="1" customWidth="1"/>
    <col min="11778" max="11778" width="37.7109375" style="261" bestFit="1" customWidth="1"/>
    <col min="11779" max="11779" width="7.28515625" style="261" customWidth="1"/>
    <col min="11780" max="11780" width="5.7109375" style="261" customWidth="1"/>
    <col min="11781" max="12032" width="9.140625" style="261"/>
    <col min="12033" max="12033" width="11.140625" style="261" bestFit="1" customWidth="1"/>
    <col min="12034" max="12034" width="37.7109375" style="261" bestFit="1" customWidth="1"/>
    <col min="12035" max="12035" width="7.28515625" style="261" customWidth="1"/>
    <col min="12036" max="12036" width="5.7109375" style="261" customWidth="1"/>
    <col min="12037" max="12288" width="9.140625" style="261"/>
    <col min="12289" max="12289" width="11.140625" style="261" bestFit="1" customWidth="1"/>
    <col min="12290" max="12290" width="37.7109375" style="261" bestFit="1" customWidth="1"/>
    <col min="12291" max="12291" width="7.28515625" style="261" customWidth="1"/>
    <col min="12292" max="12292" width="5.7109375" style="261" customWidth="1"/>
    <col min="12293" max="12544" width="9.140625" style="261"/>
    <col min="12545" max="12545" width="11.140625" style="261" bestFit="1" customWidth="1"/>
    <col min="12546" max="12546" width="37.7109375" style="261" bestFit="1" customWidth="1"/>
    <col min="12547" max="12547" width="7.28515625" style="261" customWidth="1"/>
    <col min="12548" max="12548" width="5.7109375" style="261" customWidth="1"/>
    <col min="12549" max="12800" width="9.140625" style="261"/>
    <col min="12801" max="12801" width="11.140625" style="261" bestFit="1" customWidth="1"/>
    <col min="12802" max="12802" width="37.7109375" style="261" bestFit="1" customWidth="1"/>
    <col min="12803" max="12803" width="7.28515625" style="261" customWidth="1"/>
    <col min="12804" max="12804" width="5.7109375" style="261" customWidth="1"/>
    <col min="12805" max="13056" width="9.140625" style="261"/>
    <col min="13057" max="13057" width="11.140625" style="261" bestFit="1" customWidth="1"/>
    <col min="13058" max="13058" width="37.7109375" style="261" bestFit="1" customWidth="1"/>
    <col min="13059" max="13059" width="7.28515625" style="261" customWidth="1"/>
    <col min="13060" max="13060" width="5.7109375" style="261" customWidth="1"/>
    <col min="13061" max="13312" width="9.140625" style="261"/>
    <col min="13313" max="13313" width="11.140625" style="261" bestFit="1" customWidth="1"/>
    <col min="13314" max="13314" width="37.7109375" style="261" bestFit="1" customWidth="1"/>
    <col min="13315" max="13315" width="7.28515625" style="261" customWidth="1"/>
    <col min="13316" max="13316" width="5.7109375" style="261" customWidth="1"/>
    <col min="13317" max="13568" width="9.140625" style="261"/>
    <col min="13569" max="13569" width="11.140625" style="261" bestFit="1" customWidth="1"/>
    <col min="13570" max="13570" width="37.7109375" style="261" bestFit="1" customWidth="1"/>
    <col min="13571" max="13571" width="7.28515625" style="261" customWidth="1"/>
    <col min="13572" max="13572" width="5.7109375" style="261" customWidth="1"/>
    <col min="13573" max="13824" width="9.140625" style="261"/>
    <col min="13825" max="13825" width="11.140625" style="261" bestFit="1" customWidth="1"/>
    <col min="13826" max="13826" width="37.7109375" style="261" bestFit="1" customWidth="1"/>
    <col min="13827" max="13827" width="7.28515625" style="261" customWidth="1"/>
    <col min="13828" max="13828" width="5.7109375" style="261" customWidth="1"/>
    <col min="13829" max="14080" width="9.140625" style="261"/>
    <col min="14081" max="14081" width="11.140625" style="261" bestFit="1" customWidth="1"/>
    <col min="14082" max="14082" width="37.7109375" style="261" bestFit="1" customWidth="1"/>
    <col min="14083" max="14083" width="7.28515625" style="261" customWidth="1"/>
    <col min="14084" max="14084" width="5.7109375" style="261" customWidth="1"/>
    <col min="14085" max="14336" width="9.140625" style="261"/>
    <col min="14337" max="14337" width="11.140625" style="261" bestFit="1" customWidth="1"/>
    <col min="14338" max="14338" width="37.7109375" style="261" bestFit="1" customWidth="1"/>
    <col min="14339" max="14339" width="7.28515625" style="261" customWidth="1"/>
    <col min="14340" max="14340" width="5.7109375" style="261" customWidth="1"/>
    <col min="14341" max="14592" width="9.140625" style="261"/>
    <col min="14593" max="14593" width="11.140625" style="261" bestFit="1" customWidth="1"/>
    <col min="14594" max="14594" width="37.7109375" style="261" bestFit="1" customWidth="1"/>
    <col min="14595" max="14595" width="7.28515625" style="261" customWidth="1"/>
    <col min="14596" max="14596" width="5.7109375" style="261" customWidth="1"/>
    <col min="14597" max="14848" width="9.140625" style="261"/>
    <col min="14849" max="14849" width="11.140625" style="261" bestFit="1" customWidth="1"/>
    <col min="14850" max="14850" width="37.7109375" style="261" bestFit="1" customWidth="1"/>
    <col min="14851" max="14851" width="7.28515625" style="261" customWidth="1"/>
    <col min="14852" max="14852" width="5.7109375" style="261" customWidth="1"/>
    <col min="14853" max="15104" width="9.140625" style="261"/>
    <col min="15105" max="15105" width="11.140625" style="261" bestFit="1" customWidth="1"/>
    <col min="15106" max="15106" width="37.7109375" style="261" bestFit="1" customWidth="1"/>
    <col min="15107" max="15107" width="7.28515625" style="261" customWidth="1"/>
    <col min="15108" max="15108" width="5.7109375" style="261" customWidth="1"/>
    <col min="15109" max="15360" width="9.140625" style="261"/>
    <col min="15361" max="15361" width="11.140625" style="261" bestFit="1" customWidth="1"/>
    <col min="15362" max="15362" width="37.7109375" style="261" bestFit="1" customWidth="1"/>
    <col min="15363" max="15363" width="7.28515625" style="261" customWidth="1"/>
    <col min="15364" max="15364" width="5.7109375" style="261" customWidth="1"/>
    <col min="15365" max="15616" width="9.140625" style="261"/>
    <col min="15617" max="15617" width="11.140625" style="261" bestFit="1" customWidth="1"/>
    <col min="15618" max="15618" width="37.7109375" style="261" bestFit="1" customWidth="1"/>
    <col min="15619" max="15619" width="7.28515625" style="261" customWidth="1"/>
    <col min="15620" max="15620" width="5.7109375" style="261" customWidth="1"/>
    <col min="15621" max="15872" width="9.140625" style="261"/>
    <col min="15873" max="15873" width="11.140625" style="261" bestFit="1" customWidth="1"/>
    <col min="15874" max="15874" width="37.7109375" style="261" bestFit="1" customWidth="1"/>
    <col min="15875" max="15875" width="7.28515625" style="261" customWidth="1"/>
    <col min="15876" max="15876" width="5.7109375" style="261" customWidth="1"/>
    <col min="15877" max="16128" width="9.140625" style="261"/>
    <col min="16129" max="16129" width="11.140625" style="261" bestFit="1" customWidth="1"/>
    <col min="16130" max="16130" width="37.7109375" style="261" bestFit="1" customWidth="1"/>
    <col min="16131" max="16131" width="7.28515625" style="261" customWidth="1"/>
    <col min="16132" max="16132" width="5.7109375" style="261" customWidth="1"/>
    <col min="16133" max="16384" width="9.140625" style="261"/>
  </cols>
  <sheetData>
    <row r="1" spans="1:4" ht="15.75" x14ac:dyDescent="0.2">
      <c r="A1" s="318" t="s">
        <v>207</v>
      </c>
      <c r="B1" s="318"/>
      <c r="C1" s="318"/>
      <c r="D1" s="318"/>
    </row>
    <row r="2" spans="1:4" ht="22.5" customHeight="1" x14ac:dyDescent="0.2">
      <c r="A2" s="262"/>
      <c r="B2" s="319"/>
      <c r="C2" s="319"/>
      <c r="D2" s="319"/>
    </row>
    <row r="3" spans="1:4" x14ac:dyDescent="0.2">
      <c r="A3" s="263" t="s">
        <v>208</v>
      </c>
      <c r="B3" s="320" t="s">
        <v>209</v>
      </c>
      <c r="C3" s="320"/>
      <c r="D3" s="320"/>
    </row>
    <row r="4" spans="1:4" ht="24" customHeight="1" x14ac:dyDescent="0.2">
      <c r="A4" s="263" t="s">
        <v>2</v>
      </c>
      <c r="B4" s="321" t="str">
        <f>'PLANILHA ORÇAM.'!B3:E3</f>
        <v>REFORMA E AMPLIAÇÃO EMEB "FRADE"</v>
      </c>
      <c r="C4" s="321"/>
      <c r="D4" s="321"/>
    </row>
    <row r="5" spans="1:4" x14ac:dyDescent="0.2">
      <c r="A5" s="263" t="s">
        <v>210</v>
      </c>
      <c r="B5" s="264"/>
      <c r="C5" s="265"/>
      <c r="D5" s="265"/>
    </row>
    <row r="6" spans="1:4" x14ac:dyDescent="0.2">
      <c r="A6" s="266"/>
      <c r="B6" s="267"/>
      <c r="C6" s="268"/>
      <c r="D6" s="269"/>
    </row>
    <row r="7" spans="1:4" x14ac:dyDescent="0.2">
      <c r="A7" s="312" t="s">
        <v>211</v>
      </c>
      <c r="B7" s="312"/>
      <c r="C7" s="312"/>
      <c r="D7" s="312"/>
    </row>
    <row r="8" spans="1:4" x14ac:dyDescent="0.2">
      <c r="A8" s="72"/>
      <c r="B8" s="73"/>
      <c r="C8" s="74"/>
      <c r="D8" s="75"/>
    </row>
    <row r="9" spans="1:4" x14ac:dyDescent="0.2">
      <c r="A9" s="71"/>
      <c r="B9" s="76" t="s">
        <v>212</v>
      </c>
      <c r="C9" s="74"/>
      <c r="D9" s="75"/>
    </row>
    <row r="10" spans="1:4" x14ac:dyDescent="0.2">
      <c r="A10" s="71"/>
      <c r="B10" s="71"/>
      <c r="C10" s="74"/>
      <c r="D10" s="75"/>
    </row>
    <row r="11" spans="1:4" x14ac:dyDescent="0.2">
      <c r="A11" s="312" t="s">
        <v>213</v>
      </c>
      <c r="B11" s="312"/>
      <c r="C11" s="312"/>
      <c r="D11" s="312"/>
    </row>
    <row r="12" spans="1:4" x14ac:dyDescent="0.2">
      <c r="A12" s="72"/>
      <c r="B12" s="72"/>
      <c r="C12" s="77"/>
      <c r="D12" s="78"/>
    </row>
    <row r="13" spans="1:4" x14ac:dyDescent="0.2">
      <c r="A13" s="71"/>
      <c r="B13" s="76" t="s">
        <v>214</v>
      </c>
      <c r="C13" s="77"/>
      <c r="D13" s="78"/>
    </row>
    <row r="14" spans="1:4" x14ac:dyDescent="0.2">
      <c r="A14" s="71"/>
      <c r="B14" s="79"/>
      <c r="C14" s="79"/>
      <c r="D14" s="80"/>
    </row>
    <row r="15" spans="1:4" x14ac:dyDescent="0.2">
      <c r="A15" s="312" t="s">
        <v>215</v>
      </c>
      <c r="B15" s="312"/>
      <c r="C15" s="312"/>
      <c r="D15" s="312"/>
    </row>
    <row r="16" spans="1:4" x14ac:dyDescent="0.2">
      <c r="A16" s="72"/>
      <c r="B16" s="72"/>
      <c r="C16" s="77"/>
      <c r="D16" s="81"/>
    </row>
    <row r="17" spans="1:4" x14ac:dyDescent="0.2">
      <c r="A17" s="82"/>
      <c r="B17" s="83" t="s">
        <v>216</v>
      </c>
      <c r="C17" s="84">
        <v>5</v>
      </c>
      <c r="D17" s="85" t="s">
        <v>63</v>
      </c>
    </row>
    <row r="18" spans="1:4" x14ac:dyDescent="0.2">
      <c r="A18" s="82"/>
      <c r="B18" s="83" t="s">
        <v>217</v>
      </c>
      <c r="C18" s="84">
        <v>1</v>
      </c>
      <c r="D18" s="85" t="s">
        <v>63</v>
      </c>
    </row>
    <row r="19" spans="1:4" x14ac:dyDescent="0.2">
      <c r="A19" s="82"/>
      <c r="B19" s="83" t="s">
        <v>218</v>
      </c>
      <c r="C19" s="84">
        <v>1</v>
      </c>
      <c r="D19" s="85" t="s">
        <v>63</v>
      </c>
    </row>
    <row r="20" spans="1:4" x14ac:dyDescent="0.2">
      <c r="A20" s="82"/>
      <c r="B20" s="83" t="s">
        <v>219</v>
      </c>
      <c r="C20" s="84">
        <v>0.6</v>
      </c>
      <c r="D20" s="85" t="s">
        <v>63</v>
      </c>
    </row>
    <row r="21" spans="1:4" x14ac:dyDescent="0.2">
      <c r="A21" s="86"/>
      <c r="B21" s="87"/>
      <c r="C21" s="88"/>
      <c r="D21" s="89"/>
    </row>
    <row r="22" spans="1:4" x14ac:dyDescent="0.2">
      <c r="A22" s="82"/>
      <c r="B22" s="83" t="s">
        <v>220</v>
      </c>
      <c r="C22" s="84">
        <v>4.59</v>
      </c>
      <c r="D22" s="85" t="s">
        <v>63</v>
      </c>
    </row>
    <row r="23" spans="1:4" x14ac:dyDescent="0.2">
      <c r="A23" s="71"/>
      <c r="B23" s="71"/>
      <c r="C23" s="90"/>
      <c r="D23" s="91"/>
    </row>
    <row r="24" spans="1:4" x14ac:dyDescent="0.2">
      <c r="A24" s="312" t="s">
        <v>221</v>
      </c>
      <c r="B24" s="312"/>
      <c r="C24" s="312"/>
      <c r="D24" s="312"/>
    </row>
    <row r="25" spans="1:4" x14ac:dyDescent="0.2">
      <c r="A25" s="144"/>
      <c r="B25" s="144"/>
      <c r="C25" s="144"/>
      <c r="D25" s="144"/>
    </row>
    <row r="26" spans="1:4" x14ac:dyDescent="0.2">
      <c r="A26" s="144"/>
      <c r="B26" s="92" t="s">
        <v>222</v>
      </c>
      <c r="C26" s="93">
        <f>C29+C31+C32+C33</f>
        <v>13.15</v>
      </c>
      <c r="D26" s="94" t="s">
        <v>63</v>
      </c>
    </row>
    <row r="27" spans="1:4" x14ac:dyDescent="0.2">
      <c r="A27" s="144"/>
      <c r="B27" s="144"/>
      <c r="C27" s="144"/>
      <c r="D27" s="144"/>
    </row>
    <row r="28" spans="1:4" x14ac:dyDescent="0.2">
      <c r="A28" s="144"/>
      <c r="B28" s="95" t="s">
        <v>223</v>
      </c>
      <c r="C28" s="84">
        <v>100</v>
      </c>
      <c r="D28" s="94" t="s">
        <v>63</v>
      </c>
    </row>
    <row r="29" spans="1:4" x14ac:dyDescent="0.2">
      <c r="A29" s="144"/>
      <c r="B29" s="95" t="s">
        <v>224</v>
      </c>
      <c r="C29" s="84">
        <v>5</v>
      </c>
      <c r="D29" s="94" t="s">
        <v>63</v>
      </c>
    </row>
    <row r="30" spans="1:4" x14ac:dyDescent="0.2">
      <c r="A30" s="72"/>
      <c r="B30" s="72"/>
      <c r="C30" s="96"/>
      <c r="D30" s="97"/>
    </row>
    <row r="31" spans="1:4" x14ac:dyDescent="0.2">
      <c r="A31" s="71"/>
      <c r="B31" s="95" t="s">
        <v>64</v>
      </c>
      <c r="C31" s="98">
        <v>3</v>
      </c>
      <c r="D31" s="99" t="s">
        <v>63</v>
      </c>
    </row>
    <row r="32" spans="1:4" x14ac:dyDescent="0.2">
      <c r="A32" s="71"/>
      <c r="B32" s="95" t="s">
        <v>65</v>
      </c>
      <c r="C32" s="98">
        <v>0.65</v>
      </c>
      <c r="D32" s="99" t="s">
        <v>63</v>
      </c>
    </row>
    <row r="33" spans="1:4" x14ac:dyDescent="0.2">
      <c r="A33" s="71"/>
      <c r="B33" s="95" t="s">
        <v>66</v>
      </c>
      <c r="C33" s="98">
        <f>IF(B9="Com Desoneração",4.5,0)</f>
        <v>4.5</v>
      </c>
      <c r="D33" s="85" t="s">
        <v>63</v>
      </c>
    </row>
    <row r="34" spans="1:4" x14ac:dyDescent="0.2">
      <c r="A34" s="71"/>
      <c r="B34" s="71"/>
      <c r="C34" s="79"/>
      <c r="D34" s="80"/>
    </row>
    <row r="35" spans="1:4" x14ac:dyDescent="0.2">
      <c r="A35" s="312" t="s">
        <v>225</v>
      </c>
      <c r="B35" s="312"/>
      <c r="C35" s="312"/>
      <c r="D35" s="312"/>
    </row>
    <row r="36" spans="1:4" x14ac:dyDescent="0.2">
      <c r="A36" s="72"/>
      <c r="B36" s="72"/>
      <c r="C36" s="77"/>
      <c r="D36" s="78"/>
    </row>
    <row r="37" spans="1:4" x14ac:dyDescent="0.2">
      <c r="A37" s="71"/>
      <c r="B37" s="90" t="s">
        <v>226</v>
      </c>
      <c r="C37" s="313">
        <f>ROUND((((1+($C$17/100)+($C$19/100)+($C$18/100))*(1+($C$20/100))*(1+($C$22/100)))/(1-$C$26/100)-1),4)</f>
        <v>0.29630000000000001</v>
      </c>
      <c r="D37" s="314"/>
    </row>
    <row r="38" spans="1:4" x14ac:dyDescent="0.2">
      <c r="A38" s="71"/>
      <c r="B38" s="79" t="s">
        <v>67</v>
      </c>
      <c r="C38" s="315"/>
      <c r="D38" s="316"/>
    </row>
    <row r="39" spans="1:4" x14ac:dyDescent="0.2">
      <c r="A39" s="71"/>
      <c r="B39" s="71"/>
      <c r="C39" s="100"/>
      <c r="D39" s="101"/>
    </row>
    <row r="40" spans="1:4" x14ac:dyDescent="0.2">
      <c r="A40" s="317" t="s">
        <v>227</v>
      </c>
      <c r="B40" s="317"/>
      <c r="C40" s="317"/>
      <c r="D40" s="317"/>
    </row>
    <row r="41" spans="1:4" x14ac:dyDescent="0.2">
      <c r="A41" s="317" t="str">
        <f>CONCATENATE("do ISS para ", B13," é de ",C28," %",", com a respectiva alíquota de ",C29,"  %")</f>
        <v>do ISS para Edificações é de 100 %, com a respectiva alíquota de 5  %</v>
      </c>
      <c r="B41" s="317"/>
      <c r="C41" s="317"/>
      <c r="D41" s="101"/>
    </row>
    <row r="42" spans="1:4" x14ac:dyDescent="0.2">
      <c r="A42" s="102"/>
      <c r="B42" s="71"/>
      <c r="C42" s="79"/>
      <c r="D42" s="101"/>
    </row>
    <row r="43" spans="1:4" x14ac:dyDescent="0.2">
      <c r="A43" s="311" t="s">
        <v>228</v>
      </c>
      <c r="B43" s="311"/>
      <c r="C43" s="311"/>
      <c r="D43" s="311"/>
    </row>
    <row r="44" spans="1:4" ht="21" customHeight="1" x14ac:dyDescent="0.2">
      <c r="A44" s="311" t="str">
        <f>CONCATENATE("elaboração do orçamento foi ",B9,", e que esta é a alternativa mais adequada para ")</f>
        <v xml:space="preserve">elaboração do orçamento foi Com Desoneração, e que esta é a alternativa mais adequada para </v>
      </c>
      <c r="B44" s="311"/>
      <c r="C44" s="311"/>
      <c r="D44" s="311"/>
    </row>
    <row r="45" spans="1:4" x14ac:dyDescent="0.2">
      <c r="A45" s="311" t="s">
        <v>229</v>
      </c>
      <c r="B45" s="311"/>
      <c r="C45" s="311"/>
      <c r="D45" s="311"/>
    </row>
    <row r="46" spans="1:4" x14ac:dyDescent="0.2">
      <c r="A46" s="71"/>
      <c r="B46" s="71"/>
      <c r="C46" s="79"/>
      <c r="D46" s="101"/>
    </row>
    <row r="47" spans="1:4" x14ac:dyDescent="0.2">
      <c r="A47" s="71"/>
      <c r="B47" s="71"/>
      <c r="C47" s="79"/>
      <c r="D47" s="101"/>
    </row>
    <row r="48" spans="1:4" x14ac:dyDescent="0.2">
      <c r="A48" s="71"/>
      <c r="B48" s="71"/>
      <c r="C48" s="79"/>
      <c r="D48" s="101"/>
    </row>
    <row r="49" spans="1:4" x14ac:dyDescent="0.2">
      <c r="A49" s="82" t="s">
        <v>230</v>
      </c>
      <c r="B49" s="270" t="s">
        <v>45</v>
      </c>
      <c r="C49" s="79"/>
      <c r="D49" s="101"/>
    </row>
    <row r="50" spans="1:4" x14ac:dyDescent="0.2">
      <c r="A50" s="82" t="s">
        <v>231</v>
      </c>
      <c r="B50" s="271" t="s">
        <v>232</v>
      </c>
      <c r="C50" s="79"/>
      <c r="D50" s="101"/>
    </row>
    <row r="51" spans="1:4" x14ac:dyDescent="0.2">
      <c r="A51" s="71"/>
      <c r="B51" s="71"/>
      <c r="C51" s="79"/>
      <c r="D51" s="101"/>
    </row>
    <row r="52" spans="1:4" x14ac:dyDescent="0.2">
      <c r="A52" s="71"/>
      <c r="B52" s="71"/>
      <c r="C52" s="79"/>
      <c r="D52" s="101"/>
    </row>
    <row r="53" spans="1:4" x14ac:dyDescent="0.2">
      <c r="A53" s="71"/>
      <c r="B53" s="71"/>
      <c r="C53" s="71"/>
      <c r="D53" s="71"/>
    </row>
    <row r="54" spans="1:4" x14ac:dyDescent="0.2">
      <c r="A54" s="71"/>
      <c r="B54" s="71"/>
      <c r="C54" s="79"/>
      <c r="D54" s="101"/>
    </row>
    <row r="55" spans="1:4" x14ac:dyDescent="0.2">
      <c r="A55" s="82" t="s">
        <v>233</v>
      </c>
      <c r="B55" s="270" t="s">
        <v>443</v>
      </c>
      <c r="C55" s="79"/>
      <c r="D55" s="101"/>
    </row>
    <row r="56" spans="1:4" x14ac:dyDescent="0.2">
      <c r="A56" s="82" t="s">
        <v>234</v>
      </c>
      <c r="B56" s="271" t="s">
        <v>235</v>
      </c>
      <c r="C56" s="79"/>
      <c r="D56" s="101"/>
    </row>
  </sheetData>
  <protectedRanges>
    <protectedRange sqref="C17:C20" name="Intervalo1"/>
    <protectedRange sqref="C21:C22 C31:C33" name="Intervalo2"/>
  </protectedRanges>
  <mergeCells count="15">
    <mergeCell ref="A11:D11"/>
    <mergeCell ref="A1:D1"/>
    <mergeCell ref="B2:D2"/>
    <mergeCell ref="B3:D3"/>
    <mergeCell ref="B4:D4"/>
    <mergeCell ref="A7:D7"/>
    <mergeCell ref="A43:D43"/>
    <mergeCell ref="A44:D44"/>
    <mergeCell ref="A45:D45"/>
    <mergeCell ref="A15:D15"/>
    <mergeCell ref="A24:D24"/>
    <mergeCell ref="A35:D35"/>
    <mergeCell ref="C37:D38"/>
    <mergeCell ref="A40:D40"/>
    <mergeCell ref="A41:C41"/>
  </mergeCells>
  <dataValidations count="4">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00000000-0002-0000-0300-000000000000}">
      <formula1>0</formula1>
      <formula2>100</formula2>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xr:uid="{00000000-0002-0000-0300-000001000000}">
      <formula1>2</formula1>
      <formula2>5</formula2>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00000000-0002-0000-0300-000002000000}">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00000000-0002-0000-0300-000003000000}">
      <formula1>"Edificações, Fornecimento de Materiais e Equipamentos, Redes de Água, Esgoto ou Correlatas, Rodovias e Ferrovias, Portuárias, Marítimas e Fluviais,"</formula1>
    </dataValidation>
  </dataValidations>
  <pageMargins left="0.511811024" right="0.511811024" top="0.78740157499999996" bottom="0.78740157499999996" header="0.31496062000000002" footer="0.31496062000000002"/>
  <pageSetup paperSize="9" orientation="portrait" horizontalDpi="4294967293" verticalDpi="4294967293"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847"/>
  <sheetViews>
    <sheetView showRuler="0" view="pageBreakPreview" zoomScale="80" zoomScaleNormal="105" zoomScaleSheetLayoutView="80" workbookViewId="0">
      <selection sqref="A1:I2"/>
    </sheetView>
  </sheetViews>
  <sheetFormatPr defaultRowHeight="12" x14ac:dyDescent="0.2"/>
  <cols>
    <col min="1" max="1" width="8" style="220" customWidth="1"/>
    <col min="2" max="2" width="7.85546875" style="220" customWidth="1"/>
    <col min="3" max="3" width="18.7109375" style="220" customWidth="1"/>
    <col min="4" max="4" width="17.5703125" style="220" customWidth="1"/>
    <col min="5" max="5" width="16.140625" style="220" customWidth="1"/>
    <col min="6" max="8" width="18.85546875" style="220" customWidth="1"/>
    <col min="9" max="9" width="20" style="220" customWidth="1"/>
    <col min="10" max="10" width="15" style="220" bestFit="1" customWidth="1"/>
    <col min="11" max="11" width="9.140625" style="220"/>
    <col min="12" max="12" width="10" style="220" customWidth="1"/>
    <col min="13" max="16384" width="9.140625" style="220"/>
  </cols>
  <sheetData>
    <row r="1" spans="1:14" ht="20.25" customHeight="1" x14ac:dyDescent="0.2">
      <c r="A1" s="363" t="s">
        <v>431</v>
      </c>
      <c r="B1" s="363"/>
      <c r="C1" s="363"/>
      <c r="D1" s="363"/>
      <c r="E1" s="363"/>
      <c r="F1" s="363"/>
      <c r="G1" s="363"/>
      <c r="H1" s="363"/>
      <c r="I1" s="363"/>
      <c r="J1" s="219"/>
    </row>
    <row r="2" spans="1:14" ht="38.25" customHeight="1" x14ac:dyDescent="0.2">
      <c r="A2" s="363"/>
      <c r="B2" s="363"/>
      <c r="C2" s="363"/>
      <c r="D2" s="363"/>
      <c r="E2" s="363"/>
      <c r="F2" s="363"/>
      <c r="G2" s="363"/>
      <c r="H2" s="363"/>
      <c r="I2" s="363"/>
      <c r="J2" s="219"/>
    </row>
    <row r="3" spans="1:14" s="223" customFormat="1" ht="12.75" customHeight="1" x14ac:dyDescent="0.2">
      <c r="A3" s="221" t="s">
        <v>2</v>
      </c>
      <c r="B3" s="364" t="str">
        <f>'PLANILHA ORÇAM.'!B3:E3</f>
        <v>REFORMA E AMPLIAÇÃO EMEB "FRADE"</v>
      </c>
      <c r="C3" s="364"/>
      <c r="D3" s="364"/>
      <c r="E3" s="364"/>
      <c r="F3" s="364"/>
      <c r="G3" s="364"/>
      <c r="H3" s="364"/>
      <c r="I3" s="364"/>
      <c r="J3" s="222"/>
    </row>
    <row r="4" spans="1:14" ht="12.75" customHeight="1" x14ac:dyDescent="0.2">
      <c r="A4" s="224" t="s">
        <v>3</v>
      </c>
      <c r="B4" s="364" t="str">
        <f>'PLANILHA ORÇAM.'!B4:E4</f>
        <v>FRADE- VARGEM ALTA- ES</v>
      </c>
      <c r="C4" s="364"/>
      <c r="D4" s="364"/>
      <c r="E4" s="364"/>
      <c r="F4" s="364"/>
      <c r="G4" s="364"/>
      <c r="H4" s="364"/>
      <c r="I4" s="364"/>
      <c r="J4" s="222"/>
    </row>
    <row r="5" spans="1:14" ht="20.25" customHeight="1" x14ac:dyDescent="0.2">
      <c r="A5" s="365" t="s">
        <v>432</v>
      </c>
      <c r="B5" s="365"/>
      <c r="C5" s="365"/>
      <c r="D5" s="365"/>
      <c r="E5" s="365"/>
      <c r="F5" s="365"/>
      <c r="G5" s="365"/>
      <c r="H5" s="365"/>
      <c r="I5" s="365"/>
      <c r="J5" s="225"/>
    </row>
    <row r="6" spans="1:14" ht="18" customHeight="1" x14ac:dyDescent="0.2">
      <c r="A6" s="366" t="s">
        <v>0</v>
      </c>
      <c r="B6" s="366" t="s">
        <v>1</v>
      </c>
      <c r="C6" s="366"/>
      <c r="D6" s="366"/>
      <c r="E6" s="367" t="s">
        <v>433</v>
      </c>
      <c r="F6" s="368" t="s">
        <v>434</v>
      </c>
      <c r="G6" s="369"/>
      <c r="H6" s="369"/>
      <c r="I6" s="369"/>
      <c r="J6" s="226"/>
    </row>
    <row r="7" spans="1:14" ht="18" customHeight="1" x14ac:dyDescent="0.2">
      <c r="A7" s="366"/>
      <c r="B7" s="366"/>
      <c r="C7" s="366"/>
      <c r="D7" s="366"/>
      <c r="E7" s="367"/>
      <c r="F7" s="227" t="s">
        <v>435</v>
      </c>
      <c r="G7" s="227" t="s">
        <v>436</v>
      </c>
      <c r="H7" s="227" t="s">
        <v>437</v>
      </c>
      <c r="I7" s="227" t="s">
        <v>438</v>
      </c>
      <c r="J7" s="226"/>
    </row>
    <row r="8" spans="1:14" x14ac:dyDescent="0.2">
      <c r="A8" s="227"/>
      <c r="B8" s="334" t="s">
        <v>291</v>
      </c>
      <c r="C8" s="335"/>
      <c r="D8" s="336"/>
      <c r="E8" s="273"/>
      <c r="F8" s="227"/>
      <c r="G8" s="227"/>
      <c r="H8" s="227"/>
      <c r="I8" s="227"/>
      <c r="J8" s="282"/>
    </row>
    <row r="9" spans="1:14" ht="12.75" customHeight="1" x14ac:dyDescent="0.2">
      <c r="A9" s="322">
        <v>1</v>
      </c>
      <c r="B9" s="325" t="str">
        <f>'PLANILHA ORÇAM.'!C8</f>
        <v>INSTALAÇÃO DO CANTEIRO DE OBRAS</v>
      </c>
      <c r="C9" s="326"/>
      <c r="D9" s="327"/>
      <c r="E9" s="228">
        <f>'PLANILHA ORÇAM.'!G10</f>
        <v>2970.3936720000002</v>
      </c>
      <c r="F9" s="229">
        <f>E9</f>
        <v>2970.3936720000002</v>
      </c>
      <c r="G9" s="229"/>
      <c r="H9" s="229"/>
      <c r="I9" s="230"/>
      <c r="J9" s="231"/>
      <c r="K9" s="232"/>
      <c r="L9" s="232"/>
      <c r="M9" s="232"/>
      <c r="N9" s="232"/>
    </row>
    <row r="10" spans="1:14" ht="12.75" customHeight="1" x14ac:dyDescent="0.2">
      <c r="A10" s="323"/>
      <c r="B10" s="328"/>
      <c r="C10" s="329"/>
      <c r="D10" s="330"/>
      <c r="E10" s="247">
        <f>E9/E90</f>
        <v>1.1398221096052581E-2</v>
      </c>
      <c r="F10" s="233"/>
      <c r="G10" s="230"/>
      <c r="H10" s="230"/>
      <c r="I10" s="230"/>
      <c r="J10" s="231"/>
      <c r="K10" s="232"/>
      <c r="L10" s="232"/>
      <c r="M10" s="232"/>
      <c r="N10" s="232"/>
    </row>
    <row r="11" spans="1:14" ht="12.75" customHeight="1" x14ac:dyDescent="0.2">
      <c r="A11" s="324"/>
      <c r="B11" s="331"/>
      <c r="C11" s="332"/>
      <c r="D11" s="333"/>
      <c r="E11" s="228"/>
      <c r="F11" s="234">
        <v>1</v>
      </c>
      <c r="G11" s="234"/>
      <c r="H11" s="234"/>
      <c r="I11" s="235"/>
      <c r="J11" s="236"/>
      <c r="K11" s="232"/>
      <c r="L11" s="237"/>
      <c r="M11" s="232"/>
      <c r="N11" s="238"/>
    </row>
    <row r="12" spans="1:14" ht="12.75" customHeight="1" x14ac:dyDescent="0.2">
      <c r="A12" s="322">
        <v>2</v>
      </c>
      <c r="B12" s="325" t="str">
        <f>'PLANILHA ORÇAM.'!C11</f>
        <v>RETIRADA E DEMOLIÇÃO</v>
      </c>
      <c r="C12" s="326"/>
      <c r="D12" s="327"/>
      <c r="E12" s="228">
        <f>'PLANILHA ORÇAM.'!G20</f>
        <v>5264.6558010899998</v>
      </c>
      <c r="F12" s="229">
        <f>E12*F14</f>
        <v>5264.6558010899998</v>
      </c>
      <c r="G12" s="229"/>
      <c r="H12" s="229"/>
      <c r="I12" s="229"/>
      <c r="J12" s="236"/>
      <c r="K12" s="232"/>
      <c r="L12" s="237"/>
      <c r="M12" s="232"/>
      <c r="N12" s="238"/>
    </row>
    <row r="13" spans="1:14" ht="12.75" customHeight="1" x14ac:dyDescent="0.2">
      <c r="A13" s="323"/>
      <c r="B13" s="328"/>
      <c r="C13" s="329"/>
      <c r="D13" s="330"/>
      <c r="E13" s="247">
        <f>E12/E90</f>
        <v>2.0201938679406003E-2</v>
      </c>
      <c r="F13" s="233"/>
      <c r="G13" s="234"/>
      <c r="H13" s="234"/>
      <c r="I13" s="234"/>
      <c r="J13" s="236"/>
      <c r="K13" s="232"/>
      <c r="L13" s="237"/>
      <c r="M13" s="232"/>
      <c r="N13" s="238"/>
    </row>
    <row r="14" spans="1:14" ht="12.75" customHeight="1" x14ac:dyDescent="0.2">
      <c r="A14" s="324"/>
      <c r="B14" s="331"/>
      <c r="C14" s="332"/>
      <c r="D14" s="333"/>
      <c r="E14" s="228"/>
      <c r="F14" s="234">
        <v>1</v>
      </c>
      <c r="G14" s="234"/>
      <c r="H14" s="234"/>
      <c r="I14" s="234"/>
      <c r="J14" s="236"/>
      <c r="K14" s="232"/>
      <c r="L14" s="237"/>
      <c r="M14" s="232"/>
      <c r="N14" s="238"/>
    </row>
    <row r="15" spans="1:14" x14ac:dyDescent="0.2">
      <c r="A15" s="322">
        <v>3</v>
      </c>
      <c r="B15" s="325" t="str">
        <f>'PLANILHA ORÇAM.'!C21</f>
        <v>ALVENARIA</v>
      </c>
      <c r="C15" s="326"/>
      <c r="D15" s="327"/>
      <c r="E15" s="228">
        <f>'PLANILHA ORÇAM.'!G23</f>
        <v>5489.5129065000001</v>
      </c>
      <c r="F15" s="229">
        <f>E15*F17</f>
        <v>5489.5129065000001</v>
      </c>
      <c r="G15" s="234"/>
      <c r="H15" s="234"/>
      <c r="I15" s="234"/>
      <c r="J15" s="236"/>
      <c r="K15" s="232"/>
      <c r="L15" s="237"/>
      <c r="M15" s="232"/>
      <c r="N15" s="238"/>
    </row>
    <row r="16" spans="1:14" ht="12.75" customHeight="1" x14ac:dyDescent="0.2">
      <c r="A16" s="323"/>
      <c r="B16" s="328"/>
      <c r="C16" s="329"/>
      <c r="D16" s="330"/>
      <c r="E16" s="247">
        <f>E15/E90</f>
        <v>2.1064777510043528E-2</v>
      </c>
      <c r="F16" s="233"/>
      <c r="G16" s="234"/>
      <c r="H16" s="234"/>
      <c r="I16" s="234"/>
      <c r="J16" s="236"/>
      <c r="K16" s="232"/>
      <c r="L16" s="237"/>
      <c r="M16" s="232"/>
      <c r="N16" s="238"/>
    </row>
    <row r="17" spans="1:14" ht="12.75" customHeight="1" x14ac:dyDescent="0.2">
      <c r="A17" s="324"/>
      <c r="B17" s="331"/>
      <c r="C17" s="332"/>
      <c r="D17" s="333"/>
      <c r="E17" s="228"/>
      <c r="F17" s="234">
        <v>1</v>
      </c>
      <c r="G17" s="234"/>
      <c r="H17" s="234"/>
      <c r="I17" s="234"/>
      <c r="J17" s="236"/>
      <c r="K17" s="232"/>
      <c r="L17" s="237"/>
      <c r="M17" s="232"/>
      <c r="N17" s="238"/>
    </row>
    <row r="18" spans="1:14" ht="12.75" customHeight="1" x14ac:dyDescent="0.2">
      <c r="A18" s="322">
        <v>4</v>
      </c>
      <c r="B18" s="325" t="str">
        <f>'PLANILHA ORÇAM.'!C24</f>
        <v>REVESTIMENTO</v>
      </c>
      <c r="C18" s="326"/>
      <c r="D18" s="327"/>
      <c r="E18" s="228">
        <f>'PLANILHA ORÇAM.'!G34</f>
        <v>37706.367750690006</v>
      </c>
      <c r="F18" s="229">
        <f>E18*F20</f>
        <v>37706.367750690006</v>
      </c>
      <c r="G18" s="229"/>
      <c r="H18" s="229"/>
      <c r="I18" s="229"/>
      <c r="J18" s="236"/>
      <c r="K18" s="232"/>
      <c r="L18" s="237"/>
      <c r="M18" s="232"/>
      <c r="N18" s="238"/>
    </row>
    <row r="19" spans="1:14" ht="12.75" customHeight="1" x14ac:dyDescent="0.2">
      <c r="A19" s="323"/>
      <c r="B19" s="328"/>
      <c r="C19" s="329"/>
      <c r="D19" s="330"/>
      <c r="E19" s="247">
        <f>E18/E90</f>
        <v>0.14468974951123295</v>
      </c>
      <c r="F19" s="233"/>
      <c r="G19" s="234"/>
      <c r="H19" s="234"/>
      <c r="I19" s="234"/>
      <c r="J19" s="236"/>
      <c r="K19" s="232"/>
      <c r="L19" s="237"/>
      <c r="M19" s="232"/>
      <c r="N19" s="238"/>
    </row>
    <row r="20" spans="1:14" ht="12.75" customHeight="1" x14ac:dyDescent="0.2">
      <c r="A20" s="324"/>
      <c r="B20" s="331"/>
      <c r="C20" s="332"/>
      <c r="D20" s="333"/>
      <c r="E20" s="228"/>
      <c r="F20" s="234">
        <v>1</v>
      </c>
      <c r="G20" s="234"/>
      <c r="H20" s="234"/>
      <c r="I20" s="234"/>
      <c r="J20" s="236"/>
      <c r="K20" s="232"/>
      <c r="L20" s="237"/>
      <c r="M20" s="232"/>
      <c r="N20" s="238"/>
    </row>
    <row r="21" spans="1:14" ht="12.75" customHeight="1" x14ac:dyDescent="0.2">
      <c r="A21" s="322">
        <v>5</v>
      </c>
      <c r="B21" s="325" t="str">
        <f>'PLANILHA ORÇAM.'!C35</f>
        <v>ESQUADRIAS</v>
      </c>
      <c r="C21" s="326"/>
      <c r="D21" s="327"/>
      <c r="E21" s="228">
        <f>'PLANILHA ORÇAM.'!G41</f>
        <v>15153.899185619999</v>
      </c>
      <c r="F21" s="229">
        <f>E21</f>
        <v>15153.899185619999</v>
      </c>
      <c r="G21" s="229"/>
      <c r="H21" s="234"/>
      <c r="I21" s="234"/>
      <c r="J21" s="236"/>
      <c r="K21" s="232"/>
      <c r="L21" s="237"/>
      <c r="M21" s="232"/>
      <c r="N21" s="238"/>
    </row>
    <row r="22" spans="1:14" ht="12.75" customHeight="1" x14ac:dyDescent="0.2">
      <c r="A22" s="323"/>
      <c r="B22" s="328"/>
      <c r="C22" s="329"/>
      <c r="D22" s="330"/>
      <c r="E22" s="247">
        <f>E21/E90</f>
        <v>5.8149697467099866E-2</v>
      </c>
      <c r="F22" s="233"/>
      <c r="G22" s="235"/>
      <c r="H22" s="234"/>
      <c r="I22" s="234"/>
      <c r="J22" s="236"/>
      <c r="K22" s="232"/>
      <c r="L22" s="237"/>
      <c r="M22" s="232"/>
      <c r="N22" s="238"/>
    </row>
    <row r="23" spans="1:14" ht="12.75" customHeight="1" x14ac:dyDescent="0.2">
      <c r="A23" s="324"/>
      <c r="B23" s="331"/>
      <c r="C23" s="332"/>
      <c r="D23" s="333"/>
      <c r="E23" s="228"/>
      <c r="F23" s="234">
        <v>1</v>
      </c>
      <c r="G23" s="234"/>
      <c r="H23" s="234"/>
      <c r="I23" s="234"/>
      <c r="J23" s="236"/>
      <c r="K23" s="232"/>
      <c r="L23" s="237"/>
      <c r="M23" s="232"/>
      <c r="N23" s="238"/>
    </row>
    <row r="24" spans="1:14" ht="12.75" customHeight="1" x14ac:dyDescent="0.2">
      <c r="A24" s="322">
        <v>6</v>
      </c>
      <c r="B24" s="325" t="str">
        <f>'PLANILHA ORÇAM.'!C42</f>
        <v>INSTALAÇÃO ELÉTRICA</v>
      </c>
      <c r="C24" s="326"/>
      <c r="D24" s="327"/>
      <c r="E24" s="228">
        <f>'PLANILHA ORÇAM.'!G48</f>
        <v>4938.6178140000002</v>
      </c>
      <c r="F24" s="229"/>
      <c r="G24" s="229">
        <f>E24*G26</f>
        <v>4938.6178140000002</v>
      </c>
      <c r="H24" s="234"/>
      <c r="I24" s="234"/>
      <c r="J24" s="236"/>
      <c r="K24" s="232"/>
      <c r="L24" s="237"/>
      <c r="M24" s="232"/>
      <c r="N24" s="238"/>
    </row>
    <row r="25" spans="1:14" ht="12.75" customHeight="1" x14ac:dyDescent="0.2">
      <c r="A25" s="323"/>
      <c r="B25" s="328"/>
      <c r="C25" s="329"/>
      <c r="D25" s="330"/>
      <c r="E25" s="247">
        <f>E24/E90</f>
        <v>1.8950840854361974E-2</v>
      </c>
      <c r="F25" s="229"/>
      <c r="G25" s="233"/>
      <c r="H25" s="234"/>
      <c r="I25" s="234"/>
      <c r="J25" s="236"/>
      <c r="K25" s="232"/>
      <c r="L25" s="237"/>
      <c r="M25" s="232"/>
      <c r="N25" s="238"/>
    </row>
    <row r="26" spans="1:14" ht="12.75" customHeight="1" x14ac:dyDescent="0.2">
      <c r="A26" s="324"/>
      <c r="B26" s="331"/>
      <c r="C26" s="332"/>
      <c r="D26" s="333"/>
      <c r="E26" s="228"/>
      <c r="F26" s="234"/>
      <c r="G26" s="234">
        <v>1</v>
      </c>
      <c r="H26" s="234"/>
      <c r="I26" s="234"/>
      <c r="J26" s="236"/>
      <c r="K26" s="232"/>
      <c r="L26" s="237"/>
      <c r="M26" s="232"/>
      <c r="N26" s="238"/>
    </row>
    <row r="27" spans="1:14" ht="12.75" customHeight="1" x14ac:dyDescent="0.2">
      <c r="A27" s="322">
        <v>7</v>
      </c>
      <c r="B27" s="325" t="str">
        <f>'PLANILHA ORÇAM.'!C49</f>
        <v>SPDA</v>
      </c>
      <c r="C27" s="326"/>
      <c r="D27" s="327"/>
      <c r="E27" s="228">
        <f>'PLANILHA ORÇAM.'!G59</f>
        <v>7760.8003217999985</v>
      </c>
      <c r="F27" s="229"/>
      <c r="G27" s="229">
        <f>E27*G29</f>
        <v>7760.8003217999985</v>
      </c>
      <c r="H27" s="234"/>
      <c r="I27" s="234"/>
      <c r="J27" s="236"/>
      <c r="K27" s="232"/>
      <c r="L27" s="237"/>
      <c r="M27" s="232"/>
      <c r="N27" s="238"/>
    </row>
    <row r="28" spans="1:14" ht="12.75" customHeight="1" x14ac:dyDescent="0.2">
      <c r="A28" s="323"/>
      <c r="B28" s="328"/>
      <c r="C28" s="329"/>
      <c r="D28" s="330"/>
      <c r="E28" s="247">
        <f>E27/E90</f>
        <v>2.9780334769778757E-2</v>
      </c>
      <c r="F28" s="234"/>
      <c r="G28" s="233"/>
      <c r="H28" s="234"/>
      <c r="I28" s="234"/>
      <c r="J28" s="236"/>
      <c r="K28" s="232"/>
      <c r="L28" s="237"/>
      <c r="M28" s="232"/>
      <c r="N28" s="238"/>
    </row>
    <row r="29" spans="1:14" ht="12.75" customHeight="1" x14ac:dyDescent="0.2">
      <c r="A29" s="324"/>
      <c r="B29" s="331"/>
      <c r="C29" s="332"/>
      <c r="D29" s="333"/>
      <c r="E29" s="228"/>
      <c r="F29" s="234"/>
      <c r="G29" s="234">
        <v>1</v>
      </c>
      <c r="H29" s="234"/>
      <c r="I29" s="234"/>
      <c r="J29" s="236"/>
      <c r="K29" s="232"/>
      <c r="L29" s="237"/>
      <c r="M29" s="232"/>
      <c r="N29" s="238"/>
    </row>
    <row r="30" spans="1:14" ht="12.75" customHeight="1" x14ac:dyDescent="0.2">
      <c r="A30" s="322">
        <v>8</v>
      </c>
      <c r="B30" s="325" t="str">
        <f>'PLANILHA ORÇAM.'!C60</f>
        <v>INSTALAÇÕES HIDRO-SANITÁRIAS</v>
      </c>
      <c r="C30" s="326"/>
      <c r="D30" s="327"/>
      <c r="E30" s="228">
        <f>'PLANILHA ORÇAM.'!G75</f>
        <v>6107.1329674199997</v>
      </c>
      <c r="F30" s="229"/>
      <c r="G30" s="229">
        <f>E30</f>
        <v>6107.1329674199997</v>
      </c>
      <c r="H30" s="234"/>
      <c r="I30" s="234"/>
      <c r="J30" s="236"/>
      <c r="K30" s="232"/>
      <c r="L30" s="237"/>
      <c r="M30" s="232"/>
      <c r="N30" s="238"/>
    </row>
    <row r="31" spans="1:14" ht="12.75" customHeight="1" x14ac:dyDescent="0.2">
      <c r="A31" s="323"/>
      <c r="B31" s="328"/>
      <c r="C31" s="329"/>
      <c r="D31" s="330"/>
      <c r="E31" s="247">
        <f>E30/E90</f>
        <v>2.3434756302445028E-2</v>
      </c>
      <c r="F31" s="235"/>
      <c r="G31" s="233"/>
      <c r="H31" s="234"/>
      <c r="I31" s="234"/>
      <c r="J31" s="236"/>
      <c r="K31" s="232"/>
      <c r="L31" s="237"/>
      <c r="M31" s="232"/>
      <c r="N31" s="238"/>
    </row>
    <row r="32" spans="1:14" ht="12.75" customHeight="1" x14ac:dyDescent="0.2">
      <c r="A32" s="324"/>
      <c r="B32" s="331"/>
      <c r="C32" s="332"/>
      <c r="D32" s="333"/>
      <c r="E32" s="228"/>
      <c r="F32" s="234"/>
      <c r="G32" s="234">
        <v>1</v>
      </c>
      <c r="H32" s="234"/>
      <c r="I32" s="234"/>
      <c r="J32" s="236"/>
      <c r="K32" s="232"/>
      <c r="L32" s="237"/>
      <c r="M32" s="232"/>
      <c r="N32" s="238"/>
    </row>
    <row r="33" spans="1:14" ht="12.75" customHeight="1" x14ac:dyDescent="0.2">
      <c r="A33" s="322">
        <v>9</v>
      </c>
      <c r="B33" s="325" t="str">
        <f>'PLANILHA ORÇAM.'!C76</f>
        <v>COBERTURA</v>
      </c>
      <c r="C33" s="326"/>
      <c r="D33" s="327"/>
      <c r="E33" s="228">
        <f>'PLANILHA ORÇAM.'!G83</f>
        <v>83096.521343880013</v>
      </c>
      <c r="F33" s="229"/>
      <c r="G33" s="229">
        <f>E33*G35</f>
        <v>41548.260671940006</v>
      </c>
      <c r="H33" s="229">
        <f>E33*H35</f>
        <v>41548.260671940006</v>
      </c>
      <c r="I33" s="229"/>
      <c r="J33" s="236"/>
      <c r="K33" s="232"/>
      <c r="L33" s="237"/>
      <c r="M33" s="232"/>
      <c r="N33" s="238"/>
    </row>
    <row r="34" spans="1:14" ht="12.75" customHeight="1" x14ac:dyDescent="0.2">
      <c r="A34" s="323"/>
      <c r="B34" s="328"/>
      <c r="C34" s="329"/>
      <c r="D34" s="330"/>
      <c r="E34" s="247">
        <f>E33/E90</f>
        <v>0.31886430795978232</v>
      </c>
      <c r="F34" s="235"/>
      <c r="G34" s="233"/>
      <c r="H34" s="233"/>
      <c r="I34" s="234"/>
      <c r="J34" s="236"/>
      <c r="K34" s="232"/>
      <c r="L34" s="237"/>
      <c r="M34" s="232"/>
      <c r="N34" s="238"/>
    </row>
    <row r="35" spans="1:14" ht="12.75" customHeight="1" x14ac:dyDescent="0.2">
      <c r="A35" s="324"/>
      <c r="B35" s="331"/>
      <c r="C35" s="332"/>
      <c r="D35" s="333"/>
      <c r="E35" s="228"/>
      <c r="F35" s="234"/>
      <c r="G35" s="234">
        <v>0.5</v>
      </c>
      <c r="H35" s="234">
        <v>0.5</v>
      </c>
      <c r="I35" s="234"/>
      <c r="J35" s="236"/>
      <c r="K35" s="232"/>
      <c r="L35" s="237"/>
      <c r="M35" s="232"/>
      <c r="N35" s="238"/>
    </row>
    <row r="36" spans="1:14" ht="12.75" customHeight="1" x14ac:dyDescent="0.2">
      <c r="A36" s="322">
        <v>10</v>
      </c>
      <c r="B36" s="325" t="str">
        <f>'PLANILHA ORÇAM.'!C84</f>
        <v>PINTURA</v>
      </c>
      <c r="C36" s="326"/>
      <c r="D36" s="327"/>
      <c r="E36" s="228">
        <f>'PLANILHA ORÇAM.'!G89</f>
        <v>10661.434775969999</v>
      </c>
      <c r="F36" s="229"/>
      <c r="G36" s="229">
        <f>E36</f>
        <v>10661.434775969999</v>
      </c>
      <c r="H36" s="229"/>
      <c r="I36" s="229"/>
      <c r="J36" s="236"/>
      <c r="K36" s="232"/>
      <c r="L36" s="237"/>
      <c r="M36" s="232"/>
      <c r="N36" s="238"/>
    </row>
    <row r="37" spans="1:14" ht="12.75" customHeight="1" x14ac:dyDescent="0.2">
      <c r="A37" s="323"/>
      <c r="B37" s="328"/>
      <c r="C37" s="329"/>
      <c r="D37" s="330"/>
      <c r="E37" s="247">
        <f>E36/E90</f>
        <v>4.091087047590837E-2</v>
      </c>
      <c r="F37" s="235"/>
      <c r="G37" s="233"/>
      <c r="H37" s="235"/>
      <c r="I37" s="235"/>
      <c r="J37" s="236"/>
      <c r="K37" s="232"/>
      <c r="L37" s="237"/>
      <c r="M37" s="232"/>
      <c r="N37" s="238"/>
    </row>
    <row r="38" spans="1:14" ht="12.75" customHeight="1" x14ac:dyDescent="0.2">
      <c r="A38" s="324"/>
      <c r="B38" s="331"/>
      <c r="C38" s="332"/>
      <c r="D38" s="333"/>
      <c r="E38" s="228"/>
      <c r="F38" s="234"/>
      <c r="G38" s="234">
        <v>1</v>
      </c>
      <c r="H38" s="234"/>
      <c r="I38" s="234"/>
      <c r="J38" s="236"/>
      <c r="K38" s="232"/>
      <c r="L38" s="237"/>
      <c r="M38" s="232"/>
      <c r="N38" s="238"/>
    </row>
    <row r="39" spans="1:14" ht="12.75" customHeight="1" x14ac:dyDescent="0.2">
      <c r="A39" s="322">
        <v>11</v>
      </c>
      <c r="B39" s="325" t="str">
        <f>'PLANILHA ORÇAM.'!C90</f>
        <v>ACESSÓRIOS</v>
      </c>
      <c r="C39" s="326"/>
      <c r="D39" s="327"/>
      <c r="E39" s="228">
        <f>'PLANILHA ORÇAM.'!G94</f>
        <v>2130.3197162400002</v>
      </c>
      <c r="F39" s="229"/>
      <c r="G39" s="229">
        <f>G41*E39</f>
        <v>2130.3197162400002</v>
      </c>
      <c r="H39" s="229"/>
      <c r="I39" s="229"/>
      <c r="J39" s="236"/>
      <c r="K39" s="232"/>
      <c r="L39" s="237"/>
      <c r="M39" s="232"/>
      <c r="N39" s="238"/>
    </row>
    <row r="40" spans="1:14" ht="12.75" customHeight="1" x14ac:dyDescent="0.2">
      <c r="A40" s="323"/>
      <c r="B40" s="328"/>
      <c r="C40" s="329"/>
      <c r="D40" s="330"/>
      <c r="E40" s="247">
        <f>E39/E90</f>
        <v>8.1746252558618816E-3</v>
      </c>
      <c r="F40" s="229"/>
      <c r="G40" s="241"/>
      <c r="H40" s="234"/>
      <c r="I40" s="234"/>
      <c r="J40" s="236"/>
      <c r="K40" s="232"/>
      <c r="L40" s="237"/>
      <c r="M40" s="232"/>
      <c r="N40" s="238"/>
    </row>
    <row r="41" spans="1:14" ht="12.75" customHeight="1" x14ac:dyDescent="0.2">
      <c r="A41" s="324"/>
      <c r="B41" s="331"/>
      <c r="C41" s="332"/>
      <c r="D41" s="333"/>
      <c r="E41" s="228"/>
      <c r="F41" s="234"/>
      <c r="G41" s="234">
        <v>1</v>
      </c>
      <c r="H41" s="234"/>
      <c r="I41" s="234"/>
      <c r="J41" s="236"/>
      <c r="K41" s="232"/>
      <c r="L41" s="237"/>
      <c r="M41" s="232"/>
      <c r="N41" s="238"/>
    </row>
    <row r="42" spans="1:14" ht="12.75" customHeight="1" x14ac:dyDescent="0.2">
      <c r="A42" s="322">
        <v>12</v>
      </c>
      <c r="B42" s="325" t="str">
        <f>'PLANILHA ORÇAM.'!C95</f>
        <v>SERVIÇOS COMPLEMENTARES</v>
      </c>
      <c r="C42" s="326"/>
      <c r="D42" s="327"/>
      <c r="E42" s="228">
        <f>'PLANILHA ORÇAM.'!G100</f>
        <v>18892.15538484</v>
      </c>
      <c r="F42" s="229"/>
      <c r="G42" s="229">
        <f>E42</f>
        <v>18892.15538484</v>
      </c>
      <c r="H42" s="229"/>
      <c r="I42" s="229"/>
      <c r="J42" s="236"/>
      <c r="K42" s="232"/>
      <c r="L42" s="237"/>
      <c r="M42" s="232"/>
      <c r="N42" s="238"/>
    </row>
    <row r="43" spans="1:14" ht="12.75" customHeight="1" x14ac:dyDescent="0.2">
      <c r="A43" s="323"/>
      <c r="B43" s="328"/>
      <c r="C43" s="329"/>
      <c r="D43" s="330"/>
      <c r="E43" s="247">
        <f>E42/E90</f>
        <v>7.2494419203498292E-2</v>
      </c>
      <c r="F43" s="235"/>
      <c r="G43" s="233"/>
      <c r="H43" s="235"/>
      <c r="I43" s="234"/>
      <c r="J43" s="236"/>
      <c r="K43" s="232"/>
      <c r="L43" s="237"/>
      <c r="M43" s="232"/>
      <c r="N43" s="238"/>
    </row>
    <row r="44" spans="1:14" ht="12.75" customHeight="1" x14ac:dyDescent="0.2">
      <c r="A44" s="324"/>
      <c r="B44" s="331"/>
      <c r="C44" s="332"/>
      <c r="D44" s="333"/>
      <c r="E44" s="228"/>
      <c r="F44" s="234"/>
      <c r="G44" s="234">
        <v>1</v>
      </c>
      <c r="H44" s="234"/>
      <c r="I44" s="234"/>
      <c r="J44" s="236"/>
      <c r="K44" s="232"/>
      <c r="L44" s="237"/>
      <c r="M44" s="232"/>
      <c r="N44" s="238"/>
    </row>
    <row r="45" spans="1:14" ht="12.75" customHeight="1" x14ac:dyDescent="0.2">
      <c r="A45" s="322">
        <v>13</v>
      </c>
      <c r="B45" s="325" t="str">
        <f>'PLANILHA ORÇAM.'!C101</f>
        <v>REPARAÇÃO DE MURO</v>
      </c>
      <c r="C45" s="326"/>
      <c r="D45" s="327"/>
      <c r="E45" s="228">
        <f>'PLANILHA ORÇAM.'!G106</f>
        <v>706.81924170000002</v>
      </c>
      <c r="F45" s="229"/>
      <c r="G45" s="229">
        <f>G47*E45</f>
        <v>706.81924170000002</v>
      </c>
      <c r="H45" s="229"/>
      <c r="I45" s="229"/>
      <c r="J45" s="239"/>
      <c r="K45" s="232"/>
      <c r="L45" s="240"/>
      <c r="M45" s="232"/>
      <c r="N45" s="238"/>
    </row>
    <row r="46" spans="1:14" ht="12.75" customHeight="1" x14ac:dyDescent="0.2">
      <c r="A46" s="323"/>
      <c r="B46" s="328"/>
      <c r="C46" s="329"/>
      <c r="D46" s="330"/>
      <c r="E46" s="247">
        <f>E45/E90</f>
        <v>2.7122606904883104E-3</v>
      </c>
      <c r="F46" s="234"/>
      <c r="G46" s="241"/>
      <c r="H46" s="234"/>
      <c r="I46" s="234"/>
      <c r="J46" s="239"/>
      <c r="K46" s="232"/>
      <c r="L46" s="240"/>
      <c r="M46" s="232"/>
      <c r="N46" s="238"/>
    </row>
    <row r="47" spans="1:14" ht="12.75" customHeight="1" x14ac:dyDescent="0.2">
      <c r="A47" s="324"/>
      <c r="B47" s="331"/>
      <c r="C47" s="332"/>
      <c r="D47" s="333"/>
      <c r="E47" s="228"/>
      <c r="F47" s="234"/>
      <c r="G47" s="234">
        <v>1</v>
      </c>
      <c r="H47" s="234"/>
      <c r="I47" s="234"/>
      <c r="J47" s="239"/>
      <c r="K47" s="232"/>
      <c r="L47" s="240"/>
      <c r="M47" s="232"/>
      <c r="N47" s="238"/>
    </row>
    <row r="48" spans="1:14" ht="12.75" customHeight="1" x14ac:dyDescent="0.2">
      <c r="A48" s="322">
        <v>14</v>
      </c>
      <c r="B48" s="325" t="str">
        <f>'PLANILHA ORÇAM.'!C107</f>
        <v>LIMPEZA DA OBRA</v>
      </c>
      <c r="C48" s="326"/>
      <c r="D48" s="327"/>
      <c r="E48" s="228">
        <f>'PLANILHA ORÇAM.'!G109</f>
        <v>1331.42869296</v>
      </c>
      <c r="F48" s="234"/>
      <c r="G48" s="234"/>
      <c r="H48" s="234"/>
      <c r="I48" s="229">
        <f>I50*E48</f>
        <v>1331.42869296</v>
      </c>
      <c r="J48" s="239"/>
      <c r="K48" s="232"/>
      <c r="L48" s="240"/>
      <c r="M48" s="232"/>
      <c r="N48" s="238"/>
    </row>
    <row r="49" spans="1:14" ht="12.75" customHeight="1" x14ac:dyDescent="0.2">
      <c r="A49" s="323"/>
      <c r="B49" s="328"/>
      <c r="C49" s="329"/>
      <c r="D49" s="330"/>
      <c r="E49" s="247">
        <f>E48/E90</f>
        <v>5.1090597044560308E-3</v>
      </c>
      <c r="F49" s="234"/>
      <c r="G49" s="234"/>
      <c r="H49" s="234"/>
      <c r="I49" s="241"/>
      <c r="J49" s="239"/>
      <c r="K49" s="232"/>
      <c r="L49" s="240"/>
      <c r="M49" s="232"/>
      <c r="N49" s="238"/>
    </row>
    <row r="50" spans="1:14" ht="12.75" customHeight="1" x14ac:dyDescent="0.2">
      <c r="A50" s="324"/>
      <c r="B50" s="331"/>
      <c r="C50" s="332"/>
      <c r="D50" s="333"/>
      <c r="E50" s="228"/>
      <c r="F50" s="234"/>
      <c r="G50" s="234"/>
      <c r="H50" s="234"/>
      <c r="I50" s="234">
        <v>1</v>
      </c>
      <c r="J50" s="239"/>
      <c r="K50" s="232"/>
      <c r="L50" s="240"/>
      <c r="M50" s="232"/>
      <c r="N50" s="238"/>
    </row>
    <row r="51" spans="1:14" ht="12.75" customHeight="1" x14ac:dyDescent="0.2">
      <c r="A51" s="274"/>
      <c r="B51" s="275"/>
      <c r="C51" s="276"/>
      <c r="D51" s="277"/>
      <c r="E51" s="228"/>
      <c r="F51" s="234"/>
      <c r="G51" s="234"/>
      <c r="H51" s="234"/>
      <c r="I51" s="234"/>
      <c r="J51" s="239"/>
      <c r="K51" s="232"/>
      <c r="L51" s="240"/>
      <c r="M51" s="232"/>
      <c r="N51" s="238"/>
    </row>
    <row r="52" spans="1:14" ht="12.75" customHeight="1" x14ac:dyDescent="0.2">
      <c r="A52" s="274"/>
      <c r="B52" s="334" t="s">
        <v>364</v>
      </c>
      <c r="C52" s="335"/>
      <c r="D52" s="336"/>
      <c r="E52" s="228"/>
      <c r="F52" s="234"/>
      <c r="G52" s="234"/>
      <c r="H52" s="234"/>
      <c r="I52" s="234"/>
      <c r="J52" s="239"/>
      <c r="K52" s="232"/>
      <c r="L52" s="240"/>
      <c r="M52" s="232"/>
      <c r="N52" s="238"/>
    </row>
    <row r="53" spans="1:14" ht="12.75" customHeight="1" x14ac:dyDescent="0.2">
      <c r="A53" s="322">
        <v>1</v>
      </c>
      <c r="B53" s="325" t="str">
        <f>'PLANILHA ORÇAM.'!C113</f>
        <v>MOVIMENTO DE TERRA PARA FUNDAÇÕES</v>
      </c>
      <c r="C53" s="326"/>
      <c r="D53" s="327"/>
      <c r="E53" s="228">
        <f>'PLANILHA ORÇAM.'!G117</f>
        <v>1308.9875362499999</v>
      </c>
      <c r="F53" s="229"/>
      <c r="G53" s="229">
        <f>E53</f>
        <v>1308.9875362499999</v>
      </c>
      <c r="H53" s="229"/>
      <c r="I53" s="230"/>
      <c r="J53" s="239"/>
      <c r="K53" s="232"/>
      <c r="L53" s="240"/>
      <c r="M53" s="232"/>
      <c r="N53" s="238"/>
    </row>
    <row r="54" spans="1:14" ht="12.75" customHeight="1" x14ac:dyDescent="0.2">
      <c r="A54" s="323"/>
      <c r="B54" s="328"/>
      <c r="C54" s="329"/>
      <c r="D54" s="330"/>
      <c r="E54" s="247">
        <f>E53/E90</f>
        <v>5.0229467867499008E-3</v>
      </c>
      <c r="F54" s="229"/>
      <c r="G54" s="233"/>
      <c r="H54" s="230"/>
      <c r="I54" s="230"/>
      <c r="J54" s="239"/>
      <c r="K54" s="232"/>
      <c r="L54" s="240"/>
      <c r="M54" s="232"/>
      <c r="N54" s="238"/>
    </row>
    <row r="55" spans="1:14" ht="12.75" customHeight="1" x14ac:dyDescent="0.2">
      <c r="A55" s="324"/>
      <c r="B55" s="331"/>
      <c r="C55" s="332"/>
      <c r="D55" s="333"/>
      <c r="E55" s="228"/>
      <c r="F55" s="234"/>
      <c r="G55" s="234">
        <v>1</v>
      </c>
      <c r="H55" s="234"/>
      <c r="I55" s="235"/>
      <c r="J55" s="239"/>
      <c r="K55" s="232"/>
      <c r="L55" s="240"/>
      <c r="M55" s="232"/>
      <c r="N55" s="238"/>
    </row>
    <row r="56" spans="1:14" ht="12.75" customHeight="1" x14ac:dyDescent="0.2">
      <c r="A56" s="322">
        <v>2</v>
      </c>
      <c r="B56" s="325" t="str">
        <f>'PLANILHA ORÇAM.'!C118</f>
        <v>FUNDAÇÕES</v>
      </c>
      <c r="C56" s="326"/>
      <c r="D56" s="327"/>
      <c r="E56" s="228">
        <f>'PLANILHA ORÇAM.'!G141</f>
        <v>16037.017819919998</v>
      </c>
      <c r="F56" s="229"/>
      <c r="G56" s="229">
        <f>E56*G58</f>
        <v>16037.017819919998</v>
      </c>
      <c r="H56" s="229"/>
      <c r="I56" s="229"/>
      <c r="J56" s="239"/>
      <c r="K56" s="232"/>
      <c r="L56" s="240"/>
      <c r="M56" s="232"/>
      <c r="N56" s="238"/>
    </row>
    <row r="57" spans="1:14" ht="12.75" customHeight="1" x14ac:dyDescent="0.2">
      <c r="A57" s="323"/>
      <c r="B57" s="328"/>
      <c r="C57" s="329"/>
      <c r="D57" s="330"/>
      <c r="E57" s="247">
        <f>E56/E90</f>
        <v>6.1538467630018322E-2</v>
      </c>
      <c r="F57" s="229"/>
      <c r="G57" s="233"/>
      <c r="H57" s="234"/>
      <c r="I57" s="234"/>
      <c r="J57" s="239"/>
      <c r="K57" s="232"/>
      <c r="L57" s="240"/>
      <c r="M57" s="232"/>
      <c r="N57" s="238"/>
    </row>
    <row r="58" spans="1:14" ht="12.75" customHeight="1" x14ac:dyDescent="0.2">
      <c r="A58" s="324"/>
      <c r="B58" s="331"/>
      <c r="C58" s="332"/>
      <c r="D58" s="333"/>
      <c r="E58" s="228"/>
      <c r="F58" s="234"/>
      <c r="G58" s="234">
        <v>1</v>
      </c>
      <c r="H58" s="234"/>
      <c r="I58" s="234"/>
      <c r="J58" s="239"/>
      <c r="K58" s="232"/>
      <c r="L58" s="240"/>
      <c r="M58" s="232"/>
      <c r="N58" s="238"/>
    </row>
    <row r="59" spans="1:14" ht="12.75" customHeight="1" x14ac:dyDescent="0.2">
      <c r="A59" s="322">
        <v>3</v>
      </c>
      <c r="B59" s="325" t="str">
        <f>'PLANILHA ORÇAM.'!C142</f>
        <v>SUPERESTRUTURA</v>
      </c>
      <c r="C59" s="326"/>
      <c r="D59" s="327"/>
      <c r="E59" s="228">
        <f>'PLANILHA ORÇAM.'!G159</f>
        <v>9520.2294227999992</v>
      </c>
      <c r="F59" s="229"/>
      <c r="G59" s="229"/>
      <c r="H59" s="229">
        <f>E59*H61</f>
        <v>9520.2294227999992</v>
      </c>
      <c r="I59" s="229"/>
      <c r="J59" s="239"/>
      <c r="K59" s="232"/>
      <c r="L59" s="240"/>
      <c r="M59" s="232"/>
      <c r="N59" s="238"/>
    </row>
    <row r="60" spans="1:14" ht="12.75" customHeight="1" x14ac:dyDescent="0.2">
      <c r="A60" s="323"/>
      <c r="B60" s="328"/>
      <c r="C60" s="329"/>
      <c r="D60" s="330"/>
      <c r="E60" s="247">
        <f>E59/E90</f>
        <v>3.6531750275765947E-2</v>
      </c>
      <c r="F60" s="229"/>
      <c r="G60" s="229"/>
      <c r="H60" s="233"/>
      <c r="I60" s="234"/>
      <c r="J60" s="239"/>
      <c r="K60" s="232"/>
      <c r="L60" s="240"/>
      <c r="M60" s="232"/>
      <c r="N60" s="238"/>
    </row>
    <row r="61" spans="1:14" ht="12.75" customHeight="1" x14ac:dyDescent="0.2">
      <c r="A61" s="324"/>
      <c r="B61" s="331"/>
      <c r="C61" s="332"/>
      <c r="D61" s="333"/>
      <c r="E61" s="228"/>
      <c r="F61" s="234"/>
      <c r="G61" s="234"/>
      <c r="H61" s="234">
        <v>1</v>
      </c>
      <c r="I61" s="234"/>
      <c r="J61" s="239"/>
      <c r="K61" s="232"/>
      <c r="L61" s="240"/>
      <c r="M61" s="232"/>
      <c r="N61" s="238"/>
    </row>
    <row r="62" spans="1:14" ht="12.75" customHeight="1" x14ac:dyDescent="0.2">
      <c r="A62" s="322">
        <v>4</v>
      </c>
      <c r="B62" s="325" t="str">
        <f>'PLANILHA ORÇAM.'!C160</f>
        <v>IMPERMEABILIZAÇÃO</v>
      </c>
      <c r="C62" s="326"/>
      <c r="D62" s="327"/>
      <c r="E62" s="228">
        <f>'PLANILHA ORÇAM.'!G162</f>
        <v>790.80625943999985</v>
      </c>
      <c r="F62" s="229"/>
      <c r="G62" s="229"/>
      <c r="H62" s="229">
        <f>E62*H64</f>
        <v>790.80625943999985</v>
      </c>
      <c r="I62" s="229"/>
      <c r="J62" s="239"/>
      <c r="K62" s="232"/>
      <c r="L62" s="240"/>
      <c r="M62" s="232"/>
      <c r="N62" s="238"/>
    </row>
    <row r="63" spans="1:14" ht="12.75" customHeight="1" x14ac:dyDescent="0.2">
      <c r="A63" s="323"/>
      <c r="B63" s="328"/>
      <c r="C63" s="329"/>
      <c r="D63" s="330"/>
      <c r="E63" s="247">
        <f>E62/E90</f>
        <v>3.0345420791212338E-3</v>
      </c>
      <c r="F63" s="234"/>
      <c r="G63" s="234"/>
      <c r="H63" s="233"/>
      <c r="I63" s="234"/>
      <c r="J63" s="239"/>
      <c r="K63" s="232"/>
      <c r="L63" s="240"/>
      <c r="M63" s="232"/>
      <c r="N63" s="238"/>
    </row>
    <row r="64" spans="1:14" ht="12.75" customHeight="1" x14ac:dyDescent="0.2">
      <c r="A64" s="324"/>
      <c r="B64" s="331"/>
      <c r="C64" s="332"/>
      <c r="D64" s="333"/>
      <c r="E64" s="228"/>
      <c r="F64" s="234"/>
      <c r="G64" s="234"/>
      <c r="H64" s="234">
        <v>1</v>
      </c>
      <c r="I64" s="234"/>
      <c r="J64" s="239"/>
      <c r="K64" s="232"/>
      <c r="L64" s="240"/>
      <c r="M64" s="232"/>
      <c r="N64" s="238"/>
    </row>
    <row r="65" spans="1:14" ht="12.75" customHeight="1" x14ac:dyDescent="0.2">
      <c r="A65" s="322">
        <v>5</v>
      </c>
      <c r="B65" s="325" t="str">
        <f>'PLANILHA ORÇAM.'!C163</f>
        <v>ALVENARIA DE VEDAÇÃO</v>
      </c>
      <c r="C65" s="326"/>
      <c r="D65" s="327"/>
      <c r="E65" s="228">
        <f>'PLANILHA ORÇAM.'!G165</f>
        <v>2737.7861185199995</v>
      </c>
      <c r="F65" s="229"/>
      <c r="G65" s="229"/>
      <c r="H65" s="229">
        <f>E65</f>
        <v>2737.7861185199995</v>
      </c>
      <c r="I65" s="229"/>
      <c r="J65" s="239"/>
      <c r="K65" s="232"/>
      <c r="L65" s="240"/>
      <c r="M65" s="232"/>
      <c r="N65" s="238"/>
    </row>
    <row r="66" spans="1:14" ht="12.75" customHeight="1" x14ac:dyDescent="0.2">
      <c r="A66" s="323"/>
      <c r="B66" s="328"/>
      <c r="C66" s="329"/>
      <c r="D66" s="330"/>
      <c r="E66" s="247">
        <f>E65/E90</f>
        <v>1.0505641655095259E-2</v>
      </c>
      <c r="F66" s="235"/>
      <c r="G66" s="235"/>
      <c r="H66" s="233"/>
      <c r="I66" s="234"/>
      <c r="J66" s="239"/>
      <c r="K66" s="232"/>
      <c r="L66" s="240"/>
      <c r="M66" s="232"/>
      <c r="N66" s="238"/>
    </row>
    <row r="67" spans="1:14" ht="12.75" customHeight="1" x14ac:dyDescent="0.2">
      <c r="A67" s="324"/>
      <c r="B67" s="331"/>
      <c r="C67" s="332"/>
      <c r="D67" s="333"/>
      <c r="E67" s="228"/>
      <c r="F67" s="234"/>
      <c r="G67" s="234"/>
      <c r="H67" s="234">
        <v>1</v>
      </c>
      <c r="I67" s="234"/>
      <c r="J67" s="239"/>
      <c r="K67" s="232"/>
      <c r="L67" s="240"/>
      <c r="M67" s="232"/>
      <c r="N67" s="238"/>
    </row>
    <row r="68" spans="1:14" ht="12.75" customHeight="1" x14ac:dyDescent="0.2">
      <c r="A68" s="322">
        <v>6</v>
      </c>
      <c r="B68" s="325" t="str">
        <f>'PLANILHA ORÇAM.'!C166</f>
        <v>ESQUADRIAS</v>
      </c>
      <c r="C68" s="326"/>
      <c r="D68" s="327"/>
      <c r="E68" s="228">
        <f>'PLANILHA ORÇAM.'!G172</f>
        <v>7884.0660073199997</v>
      </c>
      <c r="F68" s="229"/>
      <c r="G68" s="229"/>
      <c r="H68" s="229">
        <f>E68*H70</f>
        <v>7884.0660073199997</v>
      </c>
      <c r="I68" s="229"/>
      <c r="J68" s="239"/>
      <c r="K68" s="232"/>
      <c r="L68" s="240"/>
      <c r="M68" s="232"/>
      <c r="N68" s="238"/>
    </row>
    <row r="69" spans="1:14" ht="12.75" customHeight="1" x14ac:dyDescent="0.2">
      <c r="A69" s="323"/>
      <c r="B69" s="328"/>
      <c r="C69" s="329"/>
      <c r="D69" s="330"/>
      <c r="E69" s="247">
        <f>E68/E90</f>
        <v>3.0253339257486085E-2</v>
      </c>
      <c r="F69" s="229"/>
      <c r="G69" s="229"/>
      <c r="H69" s="233"/>
      <c r="I69" s="234"/>
      <c r="J69" s="239"/>
      <c r="K69" s="232"/>
      <c r="L69" s="240"/>
      <c r="M69" s="232"/>
      <c r="N69" s="238"/>
    </row>
    <row r="70" spans="1:14" ht="12.75" customHeight="1" x14ac:dyDescent="0.2">
      <c r="A70" s="324"/>
      <c r="B70" s="331"/>
      <c r="C70" s="332"/>
      <c r="D70" s="333"/>
      <c r="E70" s="228"/>
      <c r="F70" s="234"/>
      <c r="G70" s="234"/>
      <c r="H70" s="234">
        <v>1</v>
      </c>
      <c r="I70" s="234"/>
      <c r="J70" s="239"/>
      <c r="K70" s="232"/>
      <c r="L70" s="240"/>
      <c r="M70" s="232"/>
      <c r="N70" s="238"/>
    </row>
    <row r="71" spans="1:14" ht="12.75" customHeight="1" x14ac:dyDescent="0.2">
      <c r="A71" s="322">
        <v>7</v>
      </c>
      <c r="B71" s="325" t="str">
        <f>'PLANILHA ORÇAM.'!C173</f>
        <v>REVESTIMENTO</v>
      </c>
      <c r="C71" s="326"/>
      <c r="D71" s="327"/>
      <c r="E71" s="228">
        <f>'PLANILHA ORÇAM.'!G177</f>
        <v>3552.8200953300002</v>
      </c>
      <c r="F71" s="229"/>
      <c r="G71" s="229"/>
      <c r="H71" s="229">
        <f>E71*H73</f>
        <v>3552.8200953300002</v>
      </c>
      <c r="I71" s="229"/>
      <c r="J71" s="239"/>
      <c r="K71" s="232"/>
      <c r="L71" s="240"/>
      <c r="M71" s="232"/>
      <c r="N71" s="238"/>
    </row>
    <row r="72" spans="1:14" ht="12.75" customHeight="1" x14ac:dyDescent="0.2">
      <c r="A72" s="323"/>
      <c r="B72" s="328"/>
      <c r="C72" s="329"/>
      <c r="D72" s="330"/>
      <c r="E72" s="247">
        <f>E71/E90</f>
        <v>1.3633152178715639E-2</v>
      </c>
      <c r="F72" s="234"/>
      <c r="G72" s="234"/>
      <c r="H72" s="233"/>
      <c r="I72" s="234"/>
      <c r="J72" s="239"/>
      <c r="K72" s="232"/>
      <c r="L72" s="240"/>
      <c r="M72" s="232"/>
      <c r="N72" s="238"/>
    </row>
    <row r="73" spans="1:14" ht="12.75" customHeight="1" x14ac:dyDescent="0.2">
      <c r="A73" s="324"/>
      <c r="B73" s="331"/>
      <c r="C73" s="332"/>
      <c r="D73" s="333"/>
      <c r="E73" s="228"/>
      <c r="F73" s="234"/>
      <c r="G73" s="234"/>
      <c r="H73" s="234">
        <v>1</v>
      </c>
      <c r="I73" s="234"/>
      <c r="J73" s="239"/>
      <c r="K73" s="232"/>
      <c r="L73" s="240"/>
      <c r="M73" s="232"/>
      <c r="N73" s="238"/>
    </row>
    <row r="74" spans="1:14" ht="12.75" customHeight="1" x14ac:dyDescent="0.2">
      <c r="A74" s="322">
        <v>8</v>
      </c>
      <c r="B74" s="325" t="str">
        <f>'PLANILHA ORÇAM.'!C178</f>
        <v>SISTEMAS DE PISO</v>
      </c>
      <c r="C74" s="326"/>
      <c r="D74" s="327"/>
      <c r="E74" s="228">
        <f>'PLANILHA ORÇAM.'!G186</f>
        <v>7910.2284524400002</v>
      </c>
      <c r="F74" s="229"/>
      <c r="G74" s="229"/>
      <c r="H74" s="229">
        <f>E74</f>
        <v>7910.2284524400002</v>
      </c>
      <c r="I74" s="229"/>
      <c r="J74" s="239"/>
      <c r="K74" s="232"/>
      <c r="L74" s="240"/>
      <c r="M74" s="232"/>
      <c r="N74" s="238"/>
    </row>
    <row r="75" spans="1:14" ht="12.75" customHeight="1" x14ac:dyDescent="0.2">
      <c r="A75" s="323"/>
      <c r="B75" s="328"/>
      <c r="C75" s="329"/>
      <c r="D75" s="330"/>
      <c r="E75" s="247">
        <f>E74/E90</f>
        <v>3.0353731786833996E-2</v>
      </c>
      <c r="F75" s="235"/>
      <c r="G75" s="235"/>
      <c r="H75" s="233"/>
      <c r="I75" s="235"/>
      <c r="J75" s="239"/>
      <c r="K75" s="232"/>
      <c r="L75" s="240"/>
      <c r="M75" s="232"/>
      <c r="N75" s="238"/>
    </row>
    <row r="76" spans="1:14" ht="12.75" customHeight="1" x14ac:dyDescent="0.2">
      <c r="A76" s="324"/>
      <c r="B76" s="331"/>
      <c r="C76" s="332"/>
      <c r="D76" s="333"/>
      <c r="E76" s="228"/>
      <c r="F76" s="234"/>
      <c r="G76" s="234"/>
      <c r="H76" s="234">
        <v>1</v>
      </c>
      <c r="I76" s="234"/>
      <c r="J76" s="239"/>
      <c r="K76" s="232"/>
      <c r="L76" s="240"/>
      <c r="M76" s="232"/>
      <c r="N76" s="238"/>
    </row>
    <row r="77" spans="1:14" ht="12.75" customHeight="1" x14ac:dyDescent="0.2">
      <c r="A77" s="322">
        <v>9</v>
      </c>
      <c r="B77" s="325" t="str">
        <f>'PLANILHA ORÇAM.'!C187</f>
        <v>PINTURA</v>
      </c>
      <c r="C77" s="326"/>
      <c r="D77" s="327"/>
      <c r="E77" s="228">
        <f>'PLANILHA ORÇAM.'!G190</f>
        <v>3349.5847554000002</v>
      </c>
      <c r="F77" s="229"/>
      <c r="G77" s="229"/>
      <c r="H77" s="229"/>
      <c r="I77" s="229">
        <f>E77</f>
        <v>3349.5847554000002</v>
      </c>
      <c r="J77" s="239"/>
      <c r="K77" s="232"/>
      <c r="L77" s="240"/>
      <c r="M77" s="232"/>
      <c r="N77" s="238"/>
    </row>
    <row r="78" spans="1:14" ht="12.75" customHeight="1" x14ac:dyDescent="0.2">
      <c r="A78" s="323"/>
      <c r="B78" s="328"/>
      <c r="C78" s="329"/>
      <c r="D78" s="330"/>
      <c r="E78" s="247">
        <f>E77/E90</f>
        <v>1.2853282035276435E-2</v>
      </c>
      <c r="F78" s="235"/>
      <c r="G78" s="235"/>
      <c r="H78" s="235"/>
      <c r="I78" s="233"/>
      <c r="J78" s="239"/>
      <c r="K78" s="232"/>
      <c r="L78" s="240"/>
      <c r="M78" s="232"/>
      <c r="N78" s="238"/>
    </row>
    <row r="79" spans="1:14" ht="12.75" customHeight="1" x14ac:dyDescent="0.2">
      <c r="A79" s="324"/>
      <c r="B79" s="331"/>
      <c r="C79" s="332"/>
      <c r="D79" s="333"/>
      <c r="E79" s="228"/>
      <c r="F79" s="234"/>
      <c r="G79" s="234"/>
      <c r="H79" s="234"/>
      <c r="I79" s="234">
        <v>1</v>
      </c>
      <c r="J79" s="239"/>
      <c r="K79" s="232"/>
      <c r="L79" s="240"/>
      <c r="M79" s="232"/>
      <c r="N79" s="238"/>
    </row>
    <row r="80" spans="1:14" ht="12.75" customHeight="1" x14ac:dyDescent="0.2">
      <c r="A80" s="322">
        <v>10</v>
      </c>
      <c r="B80" s="325" t="str">
        <f>'PLANILHA ORÇAM.'!C191</f>
        <v>INSTALAÇÕES ELÉTRICAS</v>
      </c>
      <c r="C80" s="326"/>
      <c r="D80" s="327"/>
      <c r="E80" s="228">
        <f>'PLANILHA ORÇAM.'!G198</f>
        <v>2383.0012529999999</v>
      </c>
      <c r="F80" s="229"/>
      <c r="G80" s="229"/>
      <c r="H80" s="229"/>
      <c r="I80" s="229">
        <f>E80</f>
        <v>2383.0012529999999</v>
      </c>
      <c r="J80" s="239"/>
      <c r="K80" s="232"/>
      <c r="L80" s="240"/>
      <c r="M80" s="232"/>
      <c r="N80" s="238"/>
    </row>
    <row r="81" spans="1:14" ht="12.75" customHeight="1" x14ac:dyDescent="0.2">
      <c r="A81" s="323"/>
      <c r="B81" s="328"/>
      <c r="C81" s="329"/>
      <c r="D81" s="330"/>
      <c r="E81" s="247">
        <f>E80/E90</f>
        <v>9.1442341161385044E-3</v>
      </c>
      <c r="F81" s="235"/>
      <c r="G81" s="235"/>
      <c r="H81" s="235"/>
      <c r="I81" s="233"/>
      <c r="J81" s="239"/>
      <c r="K81" s="232"/>
      <c r="L81" s="240"/>
      <c r="M81" s="232"/>
      <c r="N81" s="238"/>
    </row>
    <row r="82" spans="1:14" ht="12.75" customHeight="1" x14ac:dyDescent="0.2">
      <c r="A82" s="324"/>
      <c r="B82" s="331"/>
      <c r="C82" s="332"/>
      <c r="D82" s="333"/>
      <c r="E82" s="228"/>
      <c r="F82" s="234"/>
      <c r="G82" s="234"/>
      <c r="H82" s="234"/>
      <c r="I82" s="234">
        <v>1</v>
      </c>
      <c r="J82" s="239"/>
      <c r="K82" s="232"/>
      <c r="L82" s="240"/>
      <c r="M82" s="232"/>
      <c r="N82" s="238"/>
    </row>
    <row r="83" spans="1:14" ht="12.75" customHeight="1" x14ac:dyDescent="0.2">
      <c r="A83" s="322">
        <v>11</v>
      </c>
      <c r="B83" s="325" t="str">
        <f>'PLANILHA ORÇAM.'!C199</f>
        <v>FORROS</v>
      </c>
      <c r="C83" s="326"/>
      <c r="D83" s="327"/>
      <c r="E83" s="228">
        <f>'PLANILHA ORÇAM.'!G202</f>
        <v>2728.1437206000001</v>
      </c>
      <c r="F83" s="229"/>
      <c r="G83" s="229"/>
      <c r="H83" s="229"/>
      <c r="I83" s="229">
        <f>I85*E83</f>
        <v>2728.1437206000001</v>
      </c>
      <c r="J83" s="239"/>
      <c r="K83" s="232"/>
      <c r="L83" s="240"/>
      <c r="M83" s="232"/>
      <c r="N83" s="238"/>
    </row>
    <row r="84" spans="1:14" ht="12.75" customHeight="1" x14ac:dyDescent="0.2">
      <c r="A84" s="323"/>
      <c r="B84" s="328"/>
      <c r="C84" s="329"/>
      <c r="D84" s="330"/>
      <c r="E84" s="247">
        <f>E83/E90</f>
        <v>1.0468641110546472E-2</v>
      </c>
      <c r="F84" s="235"/>
      <c r="G84" s="235"/>
      <c r="H84" s="235"/>
      <c r="I84" s="241"/>
      <c r="J84" s="281"/>
      <c r="K84" s="232"/>
      <c r="L84" s="240"/>
      <c r="M84" s="232"/>
      <c r="N84" s="238"/>
    </row>
    <row r="85" spans="1:14" ht="12.75" customHeight="1" x14ac:dyDescent="0.2">
      <c r="A85" s="324"/>
      <c r="B85" s="331"/>
      <c r="C85" s="332"/>
      <c r="D85" s="333"/>
      <c r="E85" s="228"/>
      <c r="F85" s="234"/>
      <c r="G85" s="234"/>
      <c r="H85" s="234"/>
      <c r="I85" s="234">
        <v>1</v>
      </c>
      <c r="J85" s="239"/>
      <c r="K85" s="232"/>
      <c r="L85" s="240"/>
      <c r="M85" s="232"/>
      <c r="N85" s="238"/>
    </row>
    <row r="86" spans="1:14" ht="12.75" customHeight="1" x14ac:dyDescent="0.2">
      <c r="A86" s="322">
        <v>12</v>
      </c>
      <c r="B86" s="325" t="str">
        <f>'PLANILHA ORÇAM.'!C203</f>
        <v>LIMPEZA DA OBRA</v>
      </c>
      <c r="C86" s="326"/>
      <c r="D86" s="327"/>
      <c r="E86" s="228">
        <f>'PLANILHA ORÇAM.'!G205</f>
        <v>188.78276160000001</v>
      </c>
      <c r="F86" s="229"/>
      <c r="G86" s="229"/>
      <c r="H86" s="229"/>
      <c r="I86" s="229">
        <f>E86</f>
        <v>188.78276160000001</v>
      </c>
      <c r="J86" s="239"/>
      <c r="K86" s="232"/>
      <c r="L86" s="240"/>
      <c r="M86" s="232"/>
      <c r="N86" s="238"/>
    </row>
    <row r="87" spans="1:14" ht="12.75" customHeight="1" x14ac:dyDescent="0.2">
      <c r="A87" s="323"/>
      <c r="B87" s="328"/>
      <c r="C87" s="329"/>
      <c r="D87" s="330"/>
      <c r="E87" s="247">
        <f>E86/E90</f>
        <v>7.2441160783626429E-4</v>
      </c>
      <c r="F87" s="235"/>
      <c r="G87" s="235"/>
      <c r="H87" s="235"/>
      <c r="I87" s="233"/>
      <c r="J87" s="239"/>
      <c r="K87" s="232"/>
      <c r="L87" s="240"/>
      <c r="M87" s="232"/>
      <c r="N87" s="238"/>
    </row>
    <row r="88" spans="1:14" ht="12.75" customHeight="1" x14ac:dyDescent="0.2">
      <c r="A88" s="324"/>
      <c r="B88" s="331"/>
      <c r="C88" s="332"/>
      <c r="D88" s="333"/>
      <c r="E88" s="228"/>
      <c r="F88" s="234"/>
      <c r="G88" s="234"/>
      <c r="H88" s="234"/>
      <c r="I88" s="234">
        <v>1</v>
      </c>
      <c r="J88" s="239"/>
      <c r="K88" s="232"/>
      <c r="L88" s="240"/>
      <c r="M88" s="232"/>
      <c r="N88" s="238"/>
    </row>
    <row r="89" spans="1:14" ht="12.75" customHeight="1" x14ac:dyDescent="0.2">
      <c r="A89" s="242"/>
      <c r="B89" s="359"/>
      <c r="C89" s="360"/>
      <c r="D89" s="361"/>
      <c r="E89" s="243"/>
      <c r="F89" s="234"/>
      <c r="G89" s="234"/>
      <c r="H89" s="234"/>
      <c r="I89" s="234"/>
      <c r="J89" s="240"/>
      <c r="K89" s="232"/>
      <c r="L89" s="240"/>
      <c r="M89" s="232"/>
      <c r="N89" s="238"/>
    </row>
    <row r="90" spans="1:14" ht="12.75" customHeight="1" x14ac:dyDescent="0.2">
      <c r="A90" s="244"/>
      <c r="B90" s="359" t="s">
        <v>439</v>
      </c>
      <c r="C90" s="360"/>
      <c r="D90" s="361"/>
      <c r="E90" s="245">
        <f>E48+E42+E21+E18+E15+E12+E9+E33+E86+E83+E80+E77+E74+E71+E68+E65+E62+E59+E56+E53+E45+E39+E36+E30+E27+E24</f>
        <v>260601.51377733002</v>
      </c>
      <c r="F90" s="229">
        <f>F9+F48+F15+F42+F21+F18+F12+F24+F27+F30+F33+F36+F39+F45+F53+F56+F59+F62+F65+F68+F71+F74+F77+F80+F83+F86</f>
        <v>66584.829315900002</v>
      </c>
      <c r="G90" s="229">
        <f>G9+G48+G15+G42+G21+G18+G12+G24+G27+G30+G33+G36+G39+G45+G53+G56+G59+G62+G65+G68+G71+G74+G77+G80+G83+G86</f>
        <v>110091.54625008001</v>
      </c>
      <c r="H90" s="229">
        <f>H9+H48+H15+H42+H21+H18+H12+H24+H27+H30+H33+H36+H39+H45+H53+H56+H59+H62+H65+H68+H71+H74+H77+H80+H83+H86</f>
        <v>73944.197027789996</v>
      </c>
      <c r="I90" s="229">
        <f>I9+I48+I15+I42+I21+I18+I12+I24+I27+I30+I33+I36+I39+I45+I53+I56+I59+I62+I65+I68+I71+I74+I77+I80+I83+I86</f>
        <v>9980.9411835600004</v>
      </c>
      <c r="J90" s="239"/>
      <c r="K90" s="232"/>
      <c r="L90" s="240"/>
      <c r="M90" s="232"/>
      <c r="N90" s="238"/>
    </row>
    <row r="91" spans="1:14" ht="12.75" customHeight="1" x14ac:dyDescent="0.2">
      <c r="A91" s="244"/>
      <c r="B91" s="359" t="s">
        <v>440</v>
      </c>
      <c r="C91" s="360"/>
      <c r="D91" s="361"/>
      <c r="E91" s="230"/>
      <c r="F91" s="229">
        <f>SUM(F90)</f>
        <v>66584.829315900002</v>
      </c>
      <c r="G91" s="229">
        <f>SUM(G90+F91)</f>
        <v>176676.37556598001</v>
      </c>
      <c r="H91" s="229">
        <f>SUM(H90+G91)</f>
        <v>250620.57259376999</v>
      </c>
      <c r="I91" s="245">
        <f>SUM(I90+H91)</f>
        <v>260601.51377732999</v>
      </c>
      <c r="J91" s="239"/>
      <c r="K91" s="232"/>
      <c r="L91" s="240"/>
      <c r="M91" s="232"/>
      <c r="N91" s="238"/>
    </row>
    <row r="92" spans="1:14" ht="12.75" customHeight="1" x14ac:dyDescent="0.2">
      <c r="A92" s="244"/>
      <c r="B92" s="362" t="s">
        <v>441</v>
      </c>
      <c r="C92" s="362"/>
      <c r="D92" s="362"/>
      <c r="E92" s="246">
        <f>E10+E49+E16+E43+E22+E13+E19+E34+E87+E84+E81+E78+E72+E75+E69+E66+E63+E60+E57+E54+E46+E40+E37+E31+E28+E25</f>
        <v>1</v>
      </c>
      <c r="F92" s="247">
        <f>F90/E90</f>
        <v>0.25550438426383493</v>
      </c>
      <c r="G92" s="247">
        <f>G90/E90</f>
        <v>0.42245167594900201</v>
      </c>
      <c r="H92" s="247">
        <f>H90/E90</f>
        <v>0.28374431121290927</v>
      </c>
      <c r="I92" s="247">
        <f>I90/E90</f>
        <v>3.8299628574253709E-2</v>
      </c>
      <c r="J92" s="239"/>
      <c r="K92" s="232"/>
      <c r="L92" s="240"/>
      <c r="M92" s="232"/>
      <c r="N92" s="238"/>
    </row>
    <row r="93" spans="1:14" ht="12.75" customHeight="1" x14ac:dyDescent="0.2">
      <c r="A93" s="244"/>
      <c r="B93" s="362" t="s">
        <v>442</v>
      </c>
      <c r="C93" s="362"/>
      <c r="D93" s="362"/>
      <c r="E93" s="230"/>
      <c r="F93" s="247">
        <f>F92</f>
        <v>0.25550438426383493</v>
      </c>
      <c r="G93" s="247">
        <f>F93+G92</f>
        <v>0.67795606021283694</v>
      </c>
      <c r="H93" s="247">
        <f>G93+H92</f>
        <v>0.96170037142574616</v>
      </c>
      <c r="I93" s="246">
        <f>H93+I92</f>
        <v>0.99999999999999989</v>
      </c>
      <c r="J93" s="239"/>
      <c r="K93" s="232"/>
      <c r="L93" s="240"/>
      <c r="M93" s="232"/>
      <c r="N93" s="238"/>
    </row>
    <row r="94" spans="1:14" ht="12.75" customHeight="1" x14ac:dyDescent="0.2">
      <c r="A94" s="239"/>
      <c r="B94" s="340"/>
      <c r="C94" s="340"/>
      <c r="D94" s="340"/>
      <c r="E94" s="248"/>
      <c r="F94" s="248"/>
      <c r="G94" s="248"/>
      <c r="H94" s="248"/>
      <c r="I94" s="248"/>
      <c r="J94" s="239"/>
      <c r="K94" s="232"/>
      <c r="L94" s="240"/>
      <c r="M94" s="232"/>
      <c r="N94" s="238"/>
    </row>
    <row r="95" spans="1:14" ht="12.75" customHeight="1" x14ac:dyDescent="0.2">
      <c r="A95" s="338" t="str">
        <f>'PLANILHA ORÇAM.'!A210:C210</f>
        <v>VARGEM ALTA/ES, 25 DE NOVEMBRO DE 2021</v>
      </c>
      <c r="B95" s="338"/>
      <c r="C95" s="338"/>
      <c r="D95" s="338"/>
      <c r="E95" s="338"/>
      <c r="F95" s="338"/>
      <c r="G95" s="338"/>
      <c r="H95" s="338"/>
      <c r="I95" s="338"/>
      <c r="J95" s="239"/>
      <c r="K95" s="232"/>
      <c r="L95" s="240"/>
      <c r="M95" s="232"/>
      <c r="N95" s="238"/>
    </row>
    <row r="96" spans="1:14" ht="12.75" customHeight="1" x14ac:dyDescent="0.2">
      <c r="A96" s="239"/>
      <c r="B96" s="354"/>
      <c r="C96" s="354"/>
      <c r="D96" s="354"/>
      <c r="E96" s="354"/>
      <c r="F96" s="354"/>
      <c r="G96" s="354"/>
      <c r="H96" s="354"/>
      <c r="I96" s="354"/>
      <c r="J96" s="249"/>
      <c r="K96" s="232"/>
      <c r="L96" s="240"/>
      <c r="M96" s="232"/>
      <c r="N96" s="238"/>
    </row>
    <row r="97" spans="1:14" ht="12.75" customHeight="1" x14ac:dyDescent="0.2">
      <c r="A97" s="239"/>
      <c r="B97" s="354"/>
      <c r="C97" s="354"/>
      <c r="D97" s="354"/>
      <c r="E97" s="354"/>
      <c r="F97" s="354"/>
      <c r="G97" s="354"/>
      <c r="H97" s="354"/>
      <c r="I97" s="354"/>
      <c r="J97" s="249"/>
      <c r="K97" s="232"/>
      <c r="L97" s="240"/>
      <c r="M97" s="232"/>
      <c r="N97" s="238"/>
    </row>
    <row r="98" spans="1:14" ht="12.75" customHeight="1" x14ac:dyDescent="0.2">
      <c r="A98" s="239"/>
      <c r="B98" s="250"/>
      <c r="C98" s="250"/>
      <c r="D98" s="250"/>
      <c r="E98" s="250"/>
      <c r="F98" s="250"/>
      <c r="G98" s="250"/>
      <c r="H98" s="250"/>
      <c r="I98" s="250"/>
      <c r="J98" s="249"/>
      <c r="K98" s="232"/>
      <c r="L98" s="240"/>
      <c r="M98" s="232"/>
      <c r="N98" s="238"/>
    </row>
    <row r="99" spans="1:14" ht="12.75" customHeight="1" x14ac:dyDescent="0.2">
      <c r="A99" s="239"/>
      <c r="B99" s="356"/>
      <c r="C99" s="356"/>
      <c r="D99" s="356"/>
      <c r="E99" s="251"/>
      <c r="F99" s="252"/>
      <c r="G99" s="252"/>
      <c r="H99" s="252"/>
      <c r="I99" s="253"/>
      <c r="J99" s="249"/>
      <c r="K99" s="232"/>
      <c r="L99" s="240"/>
      <c r="M99" s="232"/>
      <c r="N99" s="238"/>
    </row>
    <row r="100" spans="1:14" ht="12.75" customHeight="1" x14ac:dyDescent="0.2">
      <c r="A100" s="239"/>
      <c r="B100" s="357" t="s">
        <v>45</v>
      </c>
      <c r="C100" s="357"/>
      <c r="D100" s="357"/>
      <c r="E100" s="250"/>
      <c r="F100" s="358" t="str">
        <f>[1]PLANILHA!E83</f>
        <v>ELIESER RABELLO</v>
      </c>
      <c r="G100" s="358"/>
      <c r="H100" s="358"/>
      <c r="I100" s="358"/>
      <c r="J100" s="254"/>
      <c r="K100" s="232"/>
      <c r="L100" s="254"/>
      <c r="M100" s="232"/>
      <c r="N100" s="238"/>
    </row>
    <row r="101" spans="1:14" ht="12.75" customHeight="1" x14ac:dyDescent="0.2">
      <c r="A101" s="239"/>
      <c r="B101" s="357" t="s">
        <v>62</v>
      </c>
      <c r="C101" s="357"/>
      <c r="D101" s="357"/>
      <c r="E101" s="250"/>
      <c r="F101" s="357" t="s">
        <v>61</v>
      </c>
      <c r="G101" s="357"/>
      <c r="H101" s="357"/>
      <c r="I101" s="357"/>
      <c r="J101" s="254"/>
      <c r="K101" s="232"/>
      <c r="L101" s="254"/>
      <c r="M101" s="232"/>
      <c r="N101" s="238"/>
    </row>
    <row r="102" spans="1:14" ht="12.75" customHeight="1" x14ac:dyDescent="0.2">
      <c r="A102" s="239"/>
      <c r="B102" s="250"/>
      <c r="C102" s="250"/>
      <c r="D102" s="250"/>
      <c r="E102" s="250"/>
      <c r="F102" s="250"/>
      <c r="G102" s="250"/>
      <c r="H102" s="250"/>
      <c r="I102" s="250"/>
      <c r="J102" s="254"/>
      <c r="K102" s="232"/>
      <c r="L102" s="254"/>
      <c r="M102" s="232"/>
      <c r="N102" s="238"/>
    </row>
    <row r="103" spans="1:14" ht="12.75" customHeight="1" x14ac:dyDescent="0.2">
      <c r="A103" s="239"/>
      <c r="B103" s="250"/>
      <c r="C103" s="250"/>
      <c r="D103" s="250"/>
      <c r="E103" s="250"/>
      <c r="F103" s="250"/>
      <c r="G103" s="250"/>
      <c r="H103" s="250"/>
      <c r="I103" s="250"/>
      <c r="J103" s="254"/>
      <c r="K103" s="232"/>
      <c r="L103" s="254"/>
      <c r="M103" s="232"/>
      <c r="N103" s="238"/>
    </row>
    <row r="104" spans="1:14" ht="12.75" customHeight="1" x14ac:dyDescent="0.2">
      <c r="A104" s="239"/>
      <c r="B104" s="354"/>
      <c r="C104" s="354"/>
      <c r="D104" s="354"/>
      <c r="E104" s="354"/>
      <c r="F104" s="354"/>
      <c r="G104" s="354"/>
      <c r="H104" s="354"/>
      <c r="I104" s="354"/>
      <c r="J104" s="254"/>
      <c r="K104" s="232"/>
      <c r="L104" s="254"/>
      <c r="M104" s="232"/>
      <c r="N104" s="238"/>
    </row>
    <row r="105" spans="1:14" ht="12.75" customHeight="1" x14ac:dyDescent="0.2">
      <c r="A105" s="239"/>
      <c r="B105" s="354"/>
      <c r="C105" s="354"/>
      <c r="D105" s="354"/>
      <c r="E105" s="354"/>
      <c r="F105" s="354"/>
      <c r="G105" s="354"/>
      <c r="H105" s="354"/>
      <c r="I105" s="354"/>
      <c r="J105" s="254"/>
      <c r="K105" s="232"/>
      <c r="L105" s="254"/>
      <c r="M105" s="232"/>
      <c r="N105" s="238"/>
    </row>
    <row r="106" spans="1:14" ht="12.75" customHeight="1" x14ac:dyDescent="0.2">
      <c r="A106" s="239"/>
      <c r="B106" s="354"/>
      <c r="C106" s="354"/>
      <c r="D106" s="354"/>
      <c r="E106" s="354"/>
      <c r="F106" s="354"/>
      <c r="G106" s="354"/>
      <c r="H106" s="354"/>
      <c r="I106" s="354"/>
      <c r="J106" s="254"/>
      <c r="K106" s="232"/>
      <c r="L106" s="254"/>
      <c r="M106" s="232"/>
      <c r="N106" s="238"/>
    </row>
    <row r="107" spans="1:14" ht="12.75" customHeight="1" x14ac:dyDescent="0.2">
      <c r="A107" s="239"/>
      <c r="B107" s="354"/>
      <c r="C107" s="354"/>
      <c r="D107" s="354"/>
      <c r="E107" s="354"/>
      <c r="F107" s="354"/>
      <c r="G107" s="354"/>
      <c r="H107" s="354"/>
      <c r="I107" s="354"/>
      <c r="J107" s="254"/>
      <c r="K107" s="232"/>
      <c r="L107" s="254"/>
      <c r="M107" s="232"/>
      <c r="N107" s="238"/>
    </row>
    <row r="108" spans="1:14" ht="12.75" customHeight="1" x14ac:dyDescent="0.2">
      <c r="A108" s="239"/>
      <c r="B108" s="354"/>
      <c r="C108" s="354"/>
      <c r="D108" s="354"/>
      <c r="E108" s="354"/>
      <c r="F108" s="354"/>
      <c r="G108" s="354"/>
      <c r="H108" s="354"/>
      <c r="I108" s="354"/>
      <c r="J108" s="254"/>
      <c r="K108" s="232"/>
      <c r="L108" s="254"/>
      <c r="M108" s="232"/>
      <c r="N108" s="238"/>
    </row>
    <row r="109" spans="1:14" ht="12.75" customHeight="1" x14ac:dyDescent="0.2">
      <c r="A109" s="239"/>
      <c r="B109" s="355"/>
      <c r="C109" s="355"/>
      <c r="D109" s="355"/>
      <c r="E109" s="355"/>
      <c r="F109" s="355"/>
      <c r="G109" s="355"/>
      <c r="H109" s="355"/>
      <c r="I109" s="355"/>
      <c r="J109" s="254"/>
      <c r="K109" s="232"/>
      <c r="L109" s="254"/>
      <c r="M109" s="232"/>
      <c r="N109" s="238"/>
    </row>
    <row r="110" spans="1:14" ht="12.75" customHeight="1" x14ac:dyDescent="0.2">
      <c r="A110" s="239"/>
      <c r="B110" s="338"/>
      <c r="C110" s="338"/>
      <c r="D110" s="338"/>
      <c r="E110" s="338"/>
      <c r="F110" s="338"/>
      <c r="G110" s="338"/>
      <c r="H110" s="338"/>
      <c r="I110" s="338"/>
      <c r="J110" s="254"/>
      <c r="K110" s="232"/>
      <c r="L110" s="254"/>
      <c r="M110" s="232"/>
      <c r="N110" s="238"/>
    </row>
    <row r="111" spans="1:14" ht="12.75" customHeight="1" x14ac:dyDescent="0.2">
      <c r="A111" s="239"/>
      <c r="B111" s="338"/>
      <c r="C111" s="338"/>
      <c r="D111" s="338"/>
      <c r="E111" s="338"/>
      <c r="F111" s="338"/>
      <c r="G111" s="338"/>
      <c r="H111" s="338"/>
      <c r="I111" s="338"/>
      <c r="J111" s="254"/>
      <c r="K111" s="232"/>
      <c r="L111" s="254"/>
      <c r="M111" s="232"/>
      <c r="N111" s="238"/>
    </row>
    <row r="112" spans="1:14" ht="12.75" customHeight="1" x14ac:dyDescent="0.2">
      <c r="A112" s="239"/>
      <c r="B112" s="351"/>
      <c r="C112" s="351"/>
      <c r="D112" s="351"/>
      <c r="E112" s="351"/>
      <c r="F112" s="351"/>
      <c r="G112" s="351"/>
      <c r="H112" s="351"/>
      <c r="I112" s="351"/>
      <c r="J112" s="254"/>
      <c r="K112" s="232"/>
      <c r="L112" s="254"/>
      <c r="M112" s="232"/>
      <c r="N112" s="238"/>
    </row>
    <row r="113" spans="1:14" ht="12.75" customHeight="1" x14ac:dyDescent="0.2">
      <c r="A113" s="239"/>
      <c r="B113" s="352"/>
      <c r="C113" s="352"/>
      <c r="D113" s="352"/>
      <c r="E113" s="352"/>
      <c r="F113" s="352"/>
      <c r="G113" s="352"/>
      <c r="H113" s="352"/>
      <c r="I113" s="352"/>
      <c r="J113" s="254"/>
      <c r="K113" s="232"/>
      <c r="L113" s="254"/>
      <c r="M113" s="232"/>
      <c r="N113" s="238"/>
    </row>
    <row r="114" spans="1:14" ht="12.75" customHeight="1" x14ac:dyDescent="0.2">
      <c r="A114" s="239"/>
      <c r="B114" s="352"/>
      <c r="C114" s="352"/>
      <c r="D114" s="352"/>
      <c r="E114" s="352"/>
      <c r="F114" s="352"/>
      <c r="G114" s="352"/>
      <c r="H114" s="352"/>
      <c r="I114" s="352"/>
      <c r="J114" s="255"/>
      <c r="K114" s="232"/>
      <c r="L114" s="254"/>
      <c r="M114" s="232"/>
      <c r="N114" s="238"/>
    </row>
    <row r="115" spans="1:14" ht="12.75" customHeight="1" x14ac:dyDescent="0.2">
      <c r="A115" s="239"/>
      <c r="B115" s="352"/>
      <c r="C115" s="352"/>
      <c r="D115" s="352"/>
      <c r="E115" s="352"/>
      <c r="F115" s="352"/>
      <c r="G115" s="352"/>
      <c r="H115" s="352"/>
      <c r="I115" s="352"/>
      <c r="J115" s="255"/>
      <c r="K115" s="232"/>
      <c r="L115" s="254"/>
      <c r="M115" s="232"/>
      <c r="N115" s="238"/>
    </row>
    <row r="116" spans="1:14" ht="12.75" customHeight="1" x14ac:dyDescent="0.2">
      <c r="A116" s="239"/>
      <c r="B116" s="352"/>
      <c r="C116" s="352"/>
      <c r="D116" s="352"/>
      <c r="E116" s="352"/>
      <c r="F116" s="352"/>
      <c r="G116" s="352"/>
      <c r="H116" s="352"/>
      <c r="I116" s="352"/>
      <c r="J116" s="255"/>
      <c r="K116" s="232"/>
      <c r="L116" s="254"/>
      <c r="M116" s="232"/>
      <c r="N116" s="238"/>
    </row>
    <row r="117" spans="1:14" ht="12.75" customHeight="1" x14ac:dyDescent="0.2">
      <c r="A117" s="239"/>
      <c r="B117" s="353"/>
      <c r="C117" s="353"/>
      <c r="D117" s="353"/>
      <c r="E117" s="353"/>
      <c r="F117" s="353"/>
      <c r="G117" s="353"/>
      <c r="H117" s="353"/>
      <c r="I117" s="353"/>
      <c r="J117" s="255"/>
      <c r="K117" s="232"/>
      <c r="L117" s="254"/>
      <c r="M117" s="232"/>
      <c r="N117" s="238"/>
    </row>
    <row r="118" spans="1:14" ht="12.75" customHeight="1" x14ac:dyDescent="0.2">
      <c r="A118" s="239"/>
      <c r="B118" s="344"/>
      <c r="C118" s="344"/>
      <c r="D118" s="344"/>
      <c r="E118" s="344"/>
      <c r="F118" s="344"/>
      <c r="G118" s="344"/>
      <c r="H118" s="344"/>
      <c r="I118" s="344"/>
      <c r="J118" s="255"/>
      <c r="K118" s="232"/>
      <c r="L118" s="254"/>
      <c r="M118" s="232"/>
      <c r="N118" s="238"/>
    </row>
    <row r="119" spans="1:14" ht="12.75" customHeight="1" x14ac:dyDescent="0.2">
      <c r="A119" s="239"/>
      <c r="B119" s="344"/>
      <c r="C119" s="344"/>
      <c r="D119" s="344"/>
      <c r="E119" s="344"/>
      <c r="F119" s="344"/>
      <c r="G119" s="344"/>
      <c r="H119" s="344"/>
      <c r="I119" s="344"/>
      <c r="J119" s="255"/>
      <c r="K119" s="232"/>
      <c r="L119" s="254"/>
      <c r="M119" s="232"/>
      <c r="N119" s="238"/>
    </row>
    <row r="120" spans="1:14" ht="12.75" customHeight="1" x14ac:dyDescent="0.2">
      <c r="A120" s="239"/>
      <c r="B120" s="350"/>
      <c r="C120" s="350"/>
      <c r="D120" s="350"/>
      <c r="E120" s="350"/>
      <c r="F120" s="350"/>
      <c r="G120" s="350"/>
      <c r="H120" s="350"/>
      <c r="I120" s="350"/>
      <c r="J120" s="255"/>
      <c r="K120" s="232"/>
      <c r="L120" s="254"/>
      <c r="M120" s="232"/>
      <c r="N120" s="238"/>
    </row>
    <row r="121" spans="1:14" ht="12.75" customHeight="1" x14ac:dyDescent="0.2">
      <c r="A121" s="239"/>
      <c r="B121" s="348"/>
      <c r="C121" s="348"/>
      <c r="D121" s="348"/>
      <c r="E121" s="348"/>
      <c r="F121" s="348"/>
      <c r="G121" s="348"/>
      <c r="H121" s="348"/>
      <c r="I121" s="348"/>
      <c r="J121" s="255"/>
      <c r="K121" s="232"/>
      <c r="L121" s="254"/>
      <c r="M121" s="232"/>
      <c r="N121" s="238"/>
    </row>
    <row r="122" spans="1:14" ht="12.75" customHeight="1" x14ac:dyDescent="0.2">
      <c r="A122" s="256"/>
      <c r="B122" s="337"/>
      <c r="C122" s="337"/>
      <c r="D122" s="337"/>
      <c r="E122" s="337"/>
      <c r="F122" s="337"/>
      <c r="G122" s="337"/>
      <c r="H122" s="337"/>
      <c r="I122" s="337"/>
      <c r="J122" s="255"/>
      <c r="K122" s="232"/>
      <c r="L122" s="254"/>
      <c r="M122" s="232"/>
      <c r="N122" s="238"/>
    </row>
    <row r="123" spans="1:14" ht="12.75" customHeight="1" x14ac:dyDescent="0.2">
      <c r="A123" s="239"/>
      <c r="B123" s="338"/>
      <c r="C123" s="338"/>
      <c r="D123" s="338"/>
      <c r="E123" s="338"/>
      <c r="F123" s="338"/>
      <c r="G123" s="338"/>
      <c r="H123" s="338"/>
      <c r="I123" s="338"/>
      <c r="J123" s="255"/>
      <c r="K123" s="232"/>
      <c r="L123" s="232"/>
      <c r="M123" s="232"/>
      <c r="N123" s="232"/>
    </row>
    <row r="124" spans="1:14" ht="12.75" customHeight="1" x14ac:dyDescent="0.2">
      <c r="A124" s="239"/>
      <c r="B124" s="339"/>
      <c r="C124" s="339"/>
      <c r="D124" s="339"/>
      <c r="E124" s="339"/>
      <c r="F124" s="339"/>
      <c r="G124" s="339"/>
      <c r="H124" s="339"/>
      <c r="I124" s="339"/>
      <c r="J124" s="255"/>
      <c r="K124" s="232"/>
      <c r="L124" s="232"/>
      <c r="M124" s="232"/>
      <c r="N124" s="232"/>
    </row>
    <row r="125" spans="1:14" ht="12.75" customHeight="1" x14ac:dyDescent="0.2">
      <c r="A125" s="239"/>
      <c r="B125" s="339"/>
      <c r="C125" s="339"/>
      <c r="D125" s="339"/>
      <c r="E125" s="339"/>
      <c r="F125" s="339"/>
      <c r="G125" s="339"/>
      <c r="H125" s="339"/>
      <c r="I125" s="339"/>
      <c r="J125" s="255"/>
      <c r="K125" s="232"/>
      <c r="L125" s="232"/>
      <c r="M125" s="232"/>
      <c r="N125" s="232"/>
    </row>
    <row r="126" spans="1:14" ht="12.75" customHeight="1" x14ac:dyDescent="0.2">
      <c r="A126" s="239"/>
      <c r="B126" s="348"/>
      <c r="C126" s="348"/>
      <c r="D126" s="348"/>
      <c r="E126" s="348"/>
      <c r="F126" s="348"/>
      <c r="G126" s="348"/>
      <c r="H126" s="348"/>
      <c r="I126" s="348"/>
      <c r="J126" s="255"/>
      <c r="K126" s="232"/>
      <c r="L126" s="232"/>
      <c r="M126" s="232"/>
      <c r="N126" s="232"/>
    </row>
    <row r="127" spans="1:14" ht="12.75" customHeight="1" x14ac:dyDescent="0.2">
      <c r="A127" s="256"/>
      <c r="B127" s="337"/>
      <c r="C127" s="337"/>
      <c r="D127" s="337"/>
      <c r="E127" s="337"/>
      <c r="F127" s="337"/>
      <c r="G127" s="337"/>
      <c r="H127" s="337"/>
      <c r="I127" s="337"/>
      <c r="J127" s="255"/>
      <c r="K127" s="232"/>
      <c r="L127" s="232"/>
      <c r="M127" s="232"/>
      <c r="N127" s="232"/>
    </row>
    <row r="128" spans="1:14" ht="12.75" customHeight="1" x14ac:dyDescent="0.2">
      <c r="A128" s="239"/>
      <c r="B128" s="338"/>
      <c r="C128" s="338"/>
      <c r="D128" s="338"/>
      <c r="E128" s="338"/>
      <c r="F128" s="338"/>
      <c r="G128" s="338"/>
      <c r="H128" s="338"/>
      <c r="I128" s="338"/>
      <c r="J128" s="255"/>
      <c r="K128" s="232"/>
      <c r="L128" s="232"/>
      <c r="M128" s="232"/>
      <c r="N128" s="232"/>
    </row>
    <row r="129" spans="1:14" ht="12.75" customHeight="1" x14ac:dyDescent="0.2">
      <c r="A129" s="239"/>
      <c r="B129" s="338"/>
      <c r="C129" s="338"/>
      <c r="D129" s="338"/>
      <c r="E129" s="338"/>
      <c r="F129" s="338"/>
      <c r="G129" s="338"/>
      <c r="H129" s="338"/>
      <c r="I129" s="338"/>
      <c r="J129" s="255"/>
      <c r="K129" s="232"/>
      <c r="L129" s="232"/>
      <c r="M129" s="232"/>
      <c r="N129" s="232"/>
    </row>
    <row r="130" spans="1:14" ht="12.75" customHeight="1" x14ac:dyDescent="0.2">
      <c r="A130" s="239"/>
      <c r="B130" s="338"/>
      <c r="C130" s="338"/>
      <c r="D130" s="338"/>
      <c r="E130" s="338"/>
      <c r="F130" s="338"/>
      <c r="G130" s="338"/>
      <c r="H130" s="338"/>
      <c r="I130" s="338"/>
      <c r="J130" s="255"/>
      <c r="K130" s="232"/>
      <c r="L130" s="232"/>
      <c r="M130" s="232"/>
      <c r="N130" s="232"/>
    </row>
    <row r="131" spans="1:14" ht="12.75" customHeight="1" x14ac:dyDescent="0.2">
      <c r="A131" s="239"/>
      <c r="B131" s="348"/>
      <c r="C131" s="348"/>
      <c r="D131" s="348"/>
      <c r="E131" s="348"/>
      <c r="F131" s="348"/>
      <c r="G131" s="348"/>
      <c r="H131" s="348"/>
      <c r="I131" s="348"/>
      <c r="J131" s="255"/>
      <c r="K131" s="232"/>
      <c r="L131" s="232"/>
      <c r="M131" s="232"/>
      <c r="N131" s="232"/>
    </row>
    <row r="132" spans="1:14" ht="12.75" customHeight="1" x14ac:dyDescent="0.2">
      <c r="A132" s="239"/>
      <c r="B132" s="349"/>
      <c r="C132" s="349"/>
      <c r="D132" s="349"/>
      <c r="E132" s="349"/>
      <c r="F132" s="349"/>
      <c r="G132" s="349"/>
      <c r="H132" s="349"/>
      <c r="I132" s="349"/>
      <c r="J132" s="255"/>
      <c r="K132" s="232"/>
      <c r="L132" s="232"/>
      <c r="M132" s="232"/>
      <c r="N132" s="232"/>
    </row>
    <row r="133" spans="1:14" ht="12.75" customHeight="1" x14ac:dyDescent="0.2">
      <c r="A133" s="239"/>
      <c r="B133" s="257"/>
      <c r="C133" s="257"/>
      <c r="D133" s="257"/>
      <c r="E133" s="257"/>
      <c r="F133" s="257"/>
      <c r="G133" s="257"/>
      <c r="H133" s="257"/>
      <c r="I133" s="257"/>
      <c r="J133" s="255"/>
      <c r="K133" s="232"/>
      <c r="L133" s="232"/>
      <c r="M133" s="232"/>
      <c r="N133" s="232"/>
    </row>
    <row r="134" spans="1:14" ht="12.75" customHeight="1" x14ac:dyDescent="0.2">
      <c r="A134" s="239"/>
      <c r="B134" s="257"/>
      <c r="C134" s="257"/>
      <c r="D134" s="257"/>
      <c r="E134" s="257"/>
      <c r="F134" s="257"/>
      <c r="G134" s="257"/>
      <c r="H134" s="257"/>
      <c r="I134" s="257"/>
      <c r="J134" s="255"/>
      <c r="K134" s="232"/>
      <c r="L134" s="232"/>
      <c r="M134" s="232"/>
      <c r="N134" s="232"/>
    </row>
    <row r="135" spans="1:14" ht="12.75" customHeight="1" x14ac:dyDescent="0.2">
      <c r="A135" s="239"/>
      <c r="B135" s="347"/>
      <c r="C135" s="347"/>
      <c r="D135" s="347"/>
      <c r="E135" s="347"/>
      <c r="F135" s="347"/>
      <c r="G135" s="347"/>
      <c r="H135" s="347"/>
      <c r="I135" s="347"/>
      <c r="J135" s="255"/>
      <c r="K135" s="232"/>
      <c r="L135" s="232"/>
      <c r="M135" s="232"/>
      <c r="N135" s="232"/>
    </row>
    <row r="136" spans="1:14" ht="12.75" customHeight="1" x14ac:dyDescent="0.2">
      <c r="A136" s="256"/>
      <c r="B136" s="337"/>
      <c r="C136" s="337"/>
      <c r="D136" s="337"/>
      <c r="E136" s="337"/>
      <c r="F136" s="337"/>
      <c r="G136" s="337"/>
      <c r="H136" s="337"/>
      <c r="I136" s="337"/>
      <c r="J136" s="255"/>
      <c r="K136" s="232"/>
      <c r="L136" s="232"/>
      <c r="M136" s="232"/>
      <c r="N136" s="232"/>
    </row>
    <row r="137" spans="1:14" ht="12.75" customHeight="1" x14ac:dyDescent="0.2">
      <c r="A137" s="239"/>
      <c r="B137" s="338"/>
      <c r="C137" s="338"/>
      <c r="D137" s="338"/>
      <c r="E137" s="338"/>
      <c r="F137" s="338"/>
      <c r="G137" s="338"/>
      <c r="H137" s="338"/>
      <c r="I137" s="338"/>
      <c r="J137" s="255"/>
      <c r="K137" s="232"/>
      <c r="L137" s="232"/>
      <c r="M137" s="232"/>
      <c r="N137" s="232"/>
    </row>
    <row r="138" spans="1:14" ht="12.75" customHeight="1" x14ac:dyDescent="0.2">
      <c r="A138" s="239"/>
      <c r="B138" s="338"/>
      <c r="C138" s="338"/>
      <c r="D138" s="338"/>
      <c r="E138" s="338"/>
      <c r="F138" s="338"/>
      <c r="G138" s="338"/>
      <c r="H138" s="338"/>
      <c r="I138" s="338"/>
      <c r="J138" s="255"/>
      <c r="K138" s="232"/>
      <c r="L138" s="232"/>
      <c r="M138" s="232"/>
      <c r="N138" s="232"/>
    </row>
    <row r="139" spans="1:14" ht="12.75" customHeight="1" x14ac:dyDescent="0.2">
      <c r="A139" s="239"/>
      <c r="B139" s="342"/>
      <c r="C139" s="342"/>
      <c r="D139" s="342"/>
      <c r="E139" s="342"/>
      <c r="F139" s="342"/>
      <c r="G139" s="342"/>
      <c r="H139" s="342"/>
      <c r="I139" s="342"/>
      <c r="J139" s="255"/>
      <c r="K139" s="232"/>
      <c r="L139" s="232"/>
      <c r="M139" s="232"/>
      <c r="N139" s="232"/>
    </row>
    <row r="140" spans="1:14" ht="12.75" customHeight="1" x14ac:dyDescent="0.2">
      <c r="A140" s="256"/>
      <c r="B140" s="346"/>
      <c r="C140" s="346"/>
      <c r="D140" s="346"/>
      <c r="E140" s="346"/>
      <c r="F140" s="346"/>
      <c r="G140" s="346"/>
      <c r="H140" s="346"/>
      <c r="I140" s="346"/>
      <c r="J140" s="255"/>
      <c r="K140" s="232"/>
      <c r="L140" s="232"/>
      <c r="M140" s="232"/>
      <c r="N140" s="232"/>
    </row>
    <row r="141" spans="1:14" ht="12.75" customHeight="1" x14ac:dyDescent="0.2">
      <c r="A141" s="239"/>
      <c r="B141" s="339"/>
      <c r="C141" s="339"/>
      <c r="D141" s="339"/>
      <c r="E141" s="339"/>
      <c r="F141" s="339"/>
      <c r="G141" s="339"/>
      <c r="H141" s="339"/>
      <c r="I141" s="339"/>
      <c r="J141" s="255"/>
      <c r="K141" s="232"/>
      <c r="L141" s="232"/>
      <c r="M141" s="232"/>
      <c r="N141" s="232"/>
    </row>
    <row r="142" spans="1:14" ht="12.75" customHeight="1" x14ac:dyDescent="0.2">
      <c r="A142" s="239"/>
      <c r="B142" s="339"/>
      <c r="C142" s="339"/>
      <c r="D142" s="339"/>
      <c r="E142" s="339"/>
      <c r="F142" s="339"/>
      <c r="G142" s="339"/>
      <c r="H142" s="339"/>
      <c r="I142" s="339"/>
      <c r="J142" s="255"/>
      <c r="K142" s="232"/>
      <c r="L142" s="232"/>
      <c r="M142" s="232"/>
      <c r="N142" s="232"/>
    </row>
    <row r="143" spans="1:14" ht="12.75" customHeight="1" x14ac:dyDescent="0.2">
      <c r="A143" s="239"/>
      <c r="B143" s="342"/>
      <c r="C143" s="342"/>
      <c r="D143" s="342"/>
      <c r="E143" s="342"/>
      <c r="F143" s="342"/>
      <c r="G143" s="342"/>
      <c r="H143" s="342"/>
      <c r="I143" s="342"/>
      <c r="J143" s="255"/>
      <c r="K143" s="232"/>
      <c r="L143" s="232"/>
      <c r="M143" s="232"/>
      <c r="N143" s="232"/>
    </row>
    <row r="144" spans="1:14" ht="12.75" customHeight="1" x14ac:dyDescent="0.2">
      <c r="A144" s="256"/>
      <c r="B144" s="346"/>
      <c r="C144" s="346"/>
      <c r="D144" s="346"/>
      <c r="E144" s="346"/>
      <c r="F144" s="346"/>
      <c r="G144" s="346"/>
      <c r="H144" s="346"/>
      <c r="I144" s="346"/>
      <c r="J144" s="255"/>
      <c r="K144" s="232"/>
      <c r="L144" s="232"/>
      <c r="M144" s="232"/>
      <c r="N144" s="232"/>
    </row>
    <row r="145" spans="1:14" ht="12.75" customHeight="1" x14ac:dyDescent="0.2">
      <c r="A145" s="239"/>
      <c r="B145" s="343"/>
      <c r="C145" s="343"/>
      <c r="D145" s="343"/>
      <c r="E145" s="343"/>
      <c r="F145" s="343"/>
      <c r="G145" s="343"/>
      <c r="H145" s="343"/>
      <c r="I145" s="343"/>
      <c r="J145" s="255"/>
      <c r="K145" s="232"/>
      <c r="L145" s="232"/>
      <c r="M145" s="232"/>
      <c r="N145" s="232"/>
    </row>
    <row r="146" spans="1:14" ht="12.75" customHeight="1" x14ac:dyDescent="0.2">
      <c r="A146" s="239"/>
      <c r="B146" s="343"/>
      <c r="C146" s="343"/>
      <c r="D146" s="343"/>
      <c r="E146" s="343"/>
      <c r="F146" s="343"/>
      <c r="G146" s="343"/>
      <c r="H146" s="343"/>
      <c r="I146" s="343"/>
      <c r="J146" s="255"/>
      <c r="K146" s="232"/>
      <c r="L146" s="232"/>
      <c r="M146" s="232"/>
      <c r="N146" s="232"/>
    </row>
    <row r="147" spans="1:14" ht="12.75" customHeight="1" x14ac:dyDescent="0.2">
      <c r="A147" s="239"/>
      <c r="B147" s="342"/>
      <c r="C147" s="342"/>
      <c r="D147" s="342"/>
      <c r="E147" s="342"/>
      <c r="F147" s="342"/>
      <c r="G147" s="342"/>
      <c r="H147" s="342"/>
      <c r="I147" s="342"/>
      <c r="J147" s="255"/>
      <c r="K147" s="232"/>
      <c r="L147" s="232"/>
      <c r="M147" s="232"/>
      <c r="N147" s="232"/>
    </row>
    <row r="148" spans="1:14" ht="12.75" customHeight="1" x14ac:dyDescent="0.2">
      <c r="A148" s="256"/>
      <c r="B148" s="329"/>
      <c r="C148" s="329"/>
      <c r="D148" s="329"/>
      <c r="E148" s="329"/>
      <c r="F148" s="329"/>
      <c r="G148" s="329"/>
      <c r="H148" s="329"/>
      <c r="I148" s="329"/>
      <c r="J148" s="255"/>
      <c r="K148" s="232"/>
      <c r="L148" s="232"/>
      <c r="M148" s="232"/>
      <c r="N148" s="232"/>
    </row>
    <row r="149" spans="1:14" ht="12.75" customHeight="1" x14ac:dyDescent="0.2">
      <c r="A149" s="239"/>
      <c r="B149" s="338"/>
      <c r="C149" s="338"/>
      <c r="D149" s="338"/>
      <c r="E149" s="338"/>
      <c r="F149" s="338"/>
      <c r="G149" s="338"/>
      <c r="H149" s="338"/>
      <c r="I149" s="338"/>
      <c r="J149" s="255"/>
      <c r="K149" s="232"/>
      <c r="L149" s="232"/>
      <c r="M149" s="232"/>
      <c r="N149" s="232"/>
    </row>
    <row r="150" spans="1:14" ht="12.75" customHeight="1" x14ac:dyDescent="0.2">
      <c r="A150" s="239"/>
      <c r="B150" s="343"/>
      <c r="C150" s="343"/>
      <c r="D150" s="343"/>
      <c r="E150" s="343"/>
      <c r="F150" s="343"/>
      <c r="G150" s="343"/>
      <c r="H150" s="343"/>
      <c r="I150" s="343"/>
      <c r="J150" s="255"/>
      <c r="K150" s="232"/>
      <c r="L150" s="232"/>
      <c r="M150" s="232"/>
      <c r="N150" s="232"/>
    </row>
    <row r="151" spans="1:14" ht="12.75" customHeight="1" x14ac:dyDescent="0.2">
      <c r="A151" s="239"/>
      <c r="B151" s="343"/>
      <c r="C151" s="343"/>
      <c r="D151" s="343"/>
      <c r="E151" s="343"/>
      <c r="F151" s="343"/>
      <c r="G151" s="343"/>
      <c r="H151" s="343"/>
      <c r="I151" s="343"/>
      <c r="J151" s="255"/>
      <c r="K151" s="232"/>
      <c r="L151" s="232"/>
      <c r="M151" s="232"/>
      <c r="N151" s="232"/>
    </row>
    <row r="152" spans="1:14" ht="12.75" customHeight="1" x14ac:dyDescent="0.2">
      <c r="A152" s="239"/>
      <c r="B152" s="342"/>
      <c r="C152" s="342"/>
      <c r="D152" s="342"/>
      <c r="E152" s="342"/>
      <c r="F152" s="342"/>
      <c r="G152" s="342"/>
      <c r="H152" s="342"/>
      <c r="I152" s="342"/>
      <c r="J152" s="255"/>
      <c r="K152" s="232"/>
      <c r="L152" s="232"/>
      <c r="M152" s="232"/>
      <c r="N152" s="232"/>
    </row>
    <row r="153" spans="1:14" ht="12.75" customHeight="1" x14ac:dyDescent="0.2">
      <c r="A153" s="256"/>
      <c r="B153" s="337"/>
      <c r="C153" s="337"/>
      <c r="D153" s="337"/>
      <c r="E153" s="337"/>
      <c r="F153" s="337"/>
      <c r="G153" s="337"/>
      <c r="H153" s="337"/>
      <c r="I153" s="337"/>
      <c r="J153" s="255"/>
      <c r="K153" s="232"/>
      <c r="L153" s="232"/>
      <c r="M153" s="232"/>
      <c r="N153" s="232"/>
    </row>
    <row r="154" spans="1:14" ht="12.75" customHeight="1" x14ac:dyDescent="0.2">
      <c r="A154" s="239"/>
      <c r="B154" s="340"/>
      <c r="C154" s="340"/>
      <c r="D154" s="340"/>
      <c r="E154" s="340"/>
      <c r="F154" s="340"/>
      <c r="G154" s="340"/>
      <c r="H154" s="340"/>
      <c r="I154" s="340"/>
      <c r="J154" s="255"/>
      <c r="K154" s="232"/>
      <c r="L154" s="232"/>
      <c r="M154" s="232"/>
      <c r="N154" s="232"/>
    </row>
    <row r="155" spans="1:14" ht="12.75" customHeight="1" x14ac:dyDescent="0.2">
      <c r="A155" s="239"/>
      <c r="B155" s="340"/>
      <c r="C155" s="340"/>
      <c r="D155" s="340"/>
      <c r="E155" s="340"/>
      <c r="F155" s="340"/>
      <c r="G155" s="340"/>
      <c r="H155" s="340"/>
      <c r="I155" s="340"/>
      <c r="J155" s="255"/>
      <c r="K155" s="232"/>
      <c r="L155" s="232"/>
      <c r="M155" s="232"/>
      <c r="N155" s="232"/>
    </row>
    <row r="156" spans="1:14" ht="12.75" customHeight="1" x14ac:dyDescent="0.2">
      <c r="A156" s="239"/>
      <c r="B156" s="340"/>
      <c r="C156" s="340"/>
      <c r="D156" s="340"/>
      <c r="E156" s="340"/>
      <c r="F156" s="340"/>
      <c r="G156" s="340"/>
      <c r="H156" s="340"/>
      <c r="I156" s="340"/>
      <c r="J156" s="255"/>
      <c r="K156" s="232"/>
      <c r="L156" s="232"/>
      <c r="M156" s="232"/>
      <c r="N156" s="232"/>
    </row>
    <row r="157" spans="1:14" ht="12.75" customHeight="1" x14ac:dyDescent="0.2">
      <c r="A157" s="239"/>
      <c r="B157" s="340"/>
      <c r="C157" s="340"/>
      <c r="D157" s="340"/>
      <c r="E157" s="340"/>
      <c r="F157" s="340"/>
      <c r="G157" s="340"/>
      <c r="H157" s="340"/>
      <c r="I157" s="340"/>
      <c r="J157" s="255"/>
      <c r="K157" s="232"/>
      <c r="L157" s="232"/>
      <c r="M157" s="232"/>
      <c r="N157" s="232"/>
    </row>
    <row r="158" spans="1:14" ht="12.75" customHeight="1" x14ac:dyDescent="0.2">
      <c r="A158" s="239"/>
      <c r="B158" s="345"/>
      <c r="C158" s="345"/>
      <c r="D158" s="345"/>
      <c r="E158" s="345"/>
      <c r="F158" s="345"/>
      <c r="G158" s="345"/>
      <c r="H158" s="345"/>
      <c r="I158" s="345"/>
      <c r="J158" s="255"/>
      <c r="K158" s="232"/>
      <c r="L158" s="232"/>
      <c r="M158" s="232"/>
      <c r="N158" s="232"/>
    </row>
    <row r="159" spans="1:14" ht="12.75" customHeight="1" x14ac:dyDescent="0.2">
      <c r="A159" s="239"/>
      <c r="B159" s="345"/>
      <c r="C159" s="345"/>
      <c r="D159" s="345"/>
      <c r="E159" s="345"/>
      <c r="F159" s="345"/>
      <c r="G159" s="345"/>
      <c r="H159" s="345"/>
      <c r="I159" s="345"/>
      <c r="J159" s="255"/>
      <c r="K159" s="232"/>
      <c r="L159" s="232"/>
      <c r="M159" s="232"/>
      <c r="N159" s="232"/>
    </row>
    <row r="160" spans="1:14" ht="12.75" customHeight="1" x14ac:dyDescent="0.2">
      <c r="A160" s="239"/>
      <c r="B160" s="342"/>
      <c r="C160" s="342"/>
      <c r="D160" s="342"/>
      <c r="E160" s="342"/>
      <c r="F160" s="342"/>
      <c r="G160" s="342"/>
      <c r="H160" s="342"/>
      <c r="I160" s="342"/>
      <c r="J160" s="255"/>
      <c r="K160" s="232"/>
      <c r="L160" s="232"/>
      <c r="M160" s="232"/>
      <c r="N160" s="232"/>
    </row>
    <row r="161" spans="1:14" ht="12.75" customHeight="1" x14ac:dyDescent="0.2">
      <c r="A161" s="239"/>
      <c r="B161" s="258"/>
      <c r="C161" s="258"/>
      <c r="D161" s="258"/>
      <c r="E161" s="258"/>
      <c r="F161" s="258"/>
      <c r="G161" s="258"/>
      <c r="H161" s="258"/>
      <c r="I161" s="258"/>
      <c r="J161" s="255"/>
      <c r="K161" s="232"/>
      <c r="L161" s="232"/>
      <c r="M161" s="232"/>
      <c r="N161" s="232"/>
    </row>
    <row r="162" spans="1:14" ht="12.75" customHeight="1" x14ac:dyDescent="0.2">
      <c r="A162" s="239"/>
      <c r="B162" s="258"/>
      <c r="C162" s="258"/>
      <c r="D162" s="258"/>
      <c r="E162" s="258"/>
      <c r="F162" s="258"/>
      <c r="G162" s="258"/>
      <c r="H162" s="258"/>
      <c r="I162" s="258"/>
      <c r="J162" s="255"/>
      <c r="K162" s="232"/>
      <c r="L162" s="232"/>
      <c r="M162" s="232"/>
      <c r="N162" s="232"/>
    </row>
    <row r="163" spans="1:14" ht="12.75" customHeight="1" x14ac:dyDescent="0.2">
      <c r="A163" s="256"/>
      <c r="B163" s="329"/>
      <c r="C163" s="329"/>
      <c r="D163" s="329"/>
      <c r="E163" s="329"/>
      <c r="F163" s="329"/>
      <c r="G163" s="329"/>
      <c r="H163" s="329"/>
      <c r="I163" s="329"/>
      <c r="J163" s="255"/>
      <c r="K163" s="232"/>
      <c r="L163" s="232"/>
      <c r="M163" s="232"/>
      <c r="N163" s="232"/>
    </row>
    <row r="164" spans="1:14" ht="12.75" customHeight="1" x14ac:dyDescent="0.2">
      <c r="A164" s="239"/>
      <c r="B164" s="338"/>
      <c r="C164" s="338"/>
      <c r="D164" s="338"/>
      <c r="E164" s="338"/>
      <c r="F164" s="338"/>
      <c r="G164" s="338"/>
      <c r="H164" s="338"/>
      <c r="I164" s="338"/>
      <c r="J164" s="255"/>
      <c r="K164" s="232"/>
      <c r="L164" s="232"/>
      <c r="M164" s="232"/>
      <c r="N164" s="232"/>
    </row>
    <row r="165" spans="1:14" ht="12.75" customHeight="1" x14ac:dyDescent="0.2">
      <c r="A165" s="239"/>
      <c r="B165" s="342"/>
      <c r="C165" s="342"/>
      <c r="D165" s="342"/>
      <c r="E165" s="342"/>
      <c r="F165" s="342"/>
      <c r="G165" s="342"/>
      <c r="H165" s="342"/>
      <c r="I165" s="342"/>
      <c r="J165" s="255"/>
      <c r="K165" s="232"/>
      <c r="L165" s="232"/>
      <c r="M165" s="232"/>
      <c r="N165" s="232"/>
    </row>
    <row r="166" spans="1:14" ht="12.75" customHeight="1" x14ac:dyDescent="0.2">
      <c r="A166" s="256"/>
      <c r="B166" s="337"/>
      <c r="C166" s="337"/>
      <c r="D166" s="337"/>
      <c r="E166" s="337"/>
      <c r="F166" s="337"/>
      <c r="G166" s="337"/>
      <c r="H166" s="337"/>
      <c r="I166" s="337"/>
      <c r="J166" s="255"/>
      <c r="K166" s="232"/>
      <c r="L166" s="232"/>
      <c r="M166" s="232"/>
      <c r="N166" s="232"/>
    </row>
    <row r="167" spans="1:14" ht="12.75" customHeight="1" x14ac:dyDescent="0.2">
      <c r="A167" s="239"/>
      <c r="B167" s="339"/>
      <c r="C167" s="339"/>
      <c r="D167" s="339"/>
      <c r="E167" s="339"/>
      <c r="F167" s="339"/>
      <c r="G167" s="339"/>
      <c r="H167" s="339"/>
      <c r="I167" s="339"/>
      <c r="J167" s="255"/>
      <c r="K167" s="232"/>
      <c r="L167" s="232"/>
      <c r="M167" s="232"/>
      <c r="N167" s="232"/>
    </row>
    <row r="168" spans="1:14" ht="12.75" customHeight="1" x14ac:dyDescent="0.2">
      <c r="A168" s="239"/>
      <c r="B168" s="339"/>
      <c r="C168" s="339"/>
      <c r="D168" s="339"/>
      <c r="E168" s="339"/>
      <c r="F168" s="339"/>
      <c r="G168" s="339"/>
      <c r="H168" s="339"/>
      <c r="I168" s="339"/>
      <c r="J168" s="255"/>
      <c r="K168" s="232"/>
      <c r="L168" s="232"/>
      <c r="M168" s="232"/>
      <c r="N168" s="232"/>
    </row>
    <row r="169" spans="1:14" ht="12.75" customHeight="1" x14ac:dyDescent="0.2">
      <c r="A169" s="239"/>
      <c r="B169" s="338"/>
      <c r="C169" s="338"/>
      <c r="D169" s="338"/>
      <c r="E169" s="338"/>
      <c r="F169" s="338"/>
      <c r="G169" s="338"/>
      <c r="H169" s="338"/>
      <c r="I169" s="338"/>
      <c r="J169" s="255"/>
      <c r="K169" s="232"/>
      <c r="L169" s="232"/>
      <c r="M169" s="232"/>
      <c r="N169" s="232"/>
    </row>
    <row r="170" spans="1:14" ht="12.75" customHeight="1" x14ac:dyDescent="0.2">
      <c r="A170" s="239"/>
      <c r="B170" s="343"/>
      <c r="C170" s="343"/>
      <c r="D170" s="343"/>
      <c r="E170" s="343"/>
      <c r="F170" s="343"/>
      <c r="G170" s="343"/>
      <c r="H170" s="343"/>
      <c r="I170" s="343"/>
      <c r="J170" s="255"/>
      <c r="K170" s="232"/>
      <c r="L170" s="232"/>
      <c r="M170" s="232"/>
      <c r="N170" s="232"/>
    </row>
    <row r="171" spans="1:14" ht="12.75" customHeight="1" x14ac:dyDescent="0.2">
      <c r="A171" s="239"/>
      <c r="B171" s="344"/>
      <c r="C171" s="344"/>
      <c r="D171" s="344"/>
      <c r="E171" s="344"/>
      <c r="F171" s="344"/>
      <c r="G171" s="344"/>
      <c r="H171" s="344"/>
      <c r="I171" s="344"/>
      <c r="J171" s="255"/>
      <c r="K171" s="232"/>
      <c r="L171" s="232"/>
      <c r="M171" s="232"/>
      <c r="N171" s="232"/>
    </row>
    <row r="172" spans="1:14" ht="12.75" customHeight="1" x14ac:dyDescent="0.2">
      <c r="A172" s="239"/>
      <c r="B172" s="342"/>
      <c r="C172" s="342"/>
      <c r="D172" s="342"/>
      <c r="E172" s="342"/>
      <c r="F172" s="342"/>
      <c r="G172" s="342"/>
      <c r="H172" s="342"/>
      <c r="I172" s="342"/>
      <c r="J172" s="255"/>
      <c r="K172" s="232"/>
      <c r="L172" s="232"/>
      <c r="M172" s="232"/>
      <c r="N172" s="232"/>
    </row>
    <row r="173" spans="1:14" ht="12.75" customHeight="1" x14ac:dyDescent="0.2">
      <c r="A173" s="256"/>
      <c r="B173" s="337"/>
      <c r="C173" s="337"/>
      <c r="D173" s="337"/>
      <c r="E173" s="337"/>
      <c r="F173" s="337"/>
      <c r="G173" s="337"/>
      <c r="H173" s="337"/>
      <c r="I173" s="337"/>
      <c r="J173" s="255"/>
      <c r="K173" s="232"/>
      <c r="L173" s="232"/>
      <c r="M173" s="232"/>
      <c r="N173" s="232"/>
    </row>
    <row r="174" spans="1:14" ht="12.75" customHeight="1" x14ac:dyDescent="0.2">
      <c r="A174" s="239"/>
      <c r="B174" s="338"/>
      <c r="C174" s="338"/>
      <c r="D174" s="338"/>
      <c r="E174" s="338"/>
      <c r="F174" s="338"/>
      <c r="G174" s="338"/>
      <c r="H174" s="338"/>
      <c r="I174" s="338"/>
      <c r="J174" s="255"/>
      <c r="K174" s="232"/>
      <c r="L174" s="232"/>
      <c r="M174" s="232"/>
      <c r="N174" s="232"/>
    </row>
    <row r="175" spans="1:14" ht="12.75" customHeight="1" x14ac:dyDescent="0.2">
      <c r="A175" s="239"/>
      <c r="B175" s="338"/>
      <c r="C175" s="338"/>
      <c r="D175" s="338"/>
      <c r="E175" s="338"/>
      <c r="F175" s="338"/>
      <c r="G175" s="338"/>
      <c r="H175" s="338"/>
      <c r="I175" s="338"/>
      <c r="J175" s="255"/>
      <c r="K175" s="232"/>
      <c r="L175" s="232"/>
      <c r="M175" s="232"/>
      <c r="N175" s="232"/>
    </row>
    <row r="176" spans="1:14" ht="12.75" customHeight="1" x14ac:dyDescent="0.2">
      <c r="A176" s="239"/>
      <c r="B176" s="338"/>
      <c r="C176" s="338"/>
      <c r="D176" s="338"/>
      <c r="E176" s="338"/>
      <c r="F176" s="338"/>
      <c r="G176" s="338"/>
      <c r="H176" s="338"/>
      <c r="I176" s="338"/>
      <c r="J176" s="255"/>
      <c r="K176" s="232"/>
      <c r="L176" s="232"/>
      <c r="M176" s="232"/>
      <c r="N176" s="232"/>
    </row>
    <row r="177" spans="1:14" ht="12.75" customHeight="1" x14ac:dyDescent="0.2">
      <c r="A177" s="239"/>
      <c r="B177" s="338"/>
      <c r="C177" s="338"/>
      <c r="D177" s="338"/>
      <c r="E177" s="338"/>
      <c r="F177" s="338"/>
      <c r="G177" s="338"/>
      <c r="H177" s="338"/>
      <c r="I177" s="338"/>
      <c r="J177" s="255"/>
      <c r="K177" s="232"/>
      <c r="L177" s="232"/>
      <c r="M177" s="232"/>
      <c r="N177" s="232"/>
    </row>
    <row r="178" spans="1:14" ht="12.75" customHeight="1" x14ac:dyDescent="0.2">
      <c r="A178" s="239"/>
      <c r="B178" s="338"/>
      <c r="C178" s="338"/>
      <c r="D178" s="338"/>
      <c r="E178" s="338"/>
      <c r="F178" s="338"/>
      <c r="G178" s="338"/>
      <c r="H178" s="338"/>
      <c r="I178" s="338"/>
      <c r="J178" s="255"/>
      <c r="K178" s="232"/>
      <c r="L178" s="232"/>
      <c r="M178" s="232"/>
      <c r="N178" s="232"/>
    </row>
    <row r="179" spans="1:14" ht="12.75" customHeight="1" x14ac:dyDescent="0.2">
      <c r="A179" s="239"/>
      <c r="B179" s="338"/>
      <c r="C179" s="338"/>
      <c r="D179" s="338"/>
      <c r="E179" s="338"/>
      <c r="F179" s="338"/>
      <c r="G179" s="338"/>
      <c r="H179" s="338"/>
      <c r="I179" s="338"/>
      <c r="J179" s="255"/>
      <c r="K179" s="232"/>
      <c r="L179" s="232"/>
      <c r="M179" s="232"/>
      <c r="N179" s="232"/>
    </row>
    <row r="180" spans="1:14" ht="12.75" customHeight="1" x14ac:dyDescent="0.2">
      <c r="A180" s="239"/>
      <c r="B180" s="338"/>
      <c r="C180" s="338"/>
      <c r="D180" s="338"/>
      <c r="E180" s="338"/>
      <c r="F180" s="338"/>
      <c r="G180" s="338"/>
      <c r="H180" s="338"/>
      <c r="I180" s="338"/>
      <c r="J180" s="255"/>
      <c r="K180" s="232"/>
      <c r="L180" s="232"/>
      <c r="M180" s="232"/>
      <c r="N180" s="232"/>
    </row>
    <row r="181" spans="1:14" ht="12.75" customHeight="1" x14ac:dyDescent="0.2">
      <c r="A181" s="239"/>
      <c r="B181" s="343"/>
      <c r="C181" s="343"/>
      <c r="D181" s="343"/>
      <c r="E181" s="343"/>
      <c r="F181" s="343"/>
      <c r="G181" s="343"/>
      <c r="H181" s="343"/>
      <c r="I181" s="343"/>
      <c r="J181" s="255"/>
      <c r="K181" s="232"/>
      <c r="L181" s="232"/>
      <c r="M181" s="232"/>
      <c r="N181" s="232"/>
    </row>
    <row r="182" spans="1:14" ht="12.75" customHeight="1" x14ac:dyDescent="0.2">
      <c r="A182" s="239"/>
      <c r="B182" s="343"/>
      <c r="C182" s="343"/>
      <c r="D182" s="343"/>
      <c r="E182" s="343"/>
      <c r="F182" s="343"/>
      <c r="G182" s="343"/>
      <c r="H182" s="343"/>
      <c r="I182" s="343"/>
      <c r="J182" s="255"/>
      <c r="K182" s="232"/>
      <c r="L182" s="232"/>
      <c r="M182" s="232"/>
      <c r="N182" s="232"/>
    </row>
    <row r="183" spans="1:14" ht="12.75" customHeight="1" x14ac:dyDescent="0.2">
      <c r="A183" s="239"/>
      <c r="B183" s="342"/>
      <c r="C183" s="342"/>
      <c r="D183" s="342"/>
      <c r="E183" s="342"/>
      <c r="F183" s="342"/>
      <c r="G183" s="342"/>
      <c r="H183" s="342"/>
      <c r="I183" s="342"/>
      <c r="J183" s="255"/>
      <c r="K183" s="232"/>
      <c r="L183" s="232"/>
      <c r="M183" s="232"/>
      <c r="N183" s="232"/>
    </row>
    <row r="184" spans="1:14" ht="12.75" customHeight="1" x14ac:dyDescent="0.2">
      <c r="A184" s="256"/>
      <c r="B184" s="337"/>
      <c r="C184" s="337"/>
      <c r="D184" s="337"/>
      <c r="E184" s="337"/>
      <c r="F184" s="337"/>
      <c r="G184" s="337"/>
      <c r="H184" s="337"/>
      <c r="I184" s="337"/>
      <c r="J184" s="255"/>
      <c r="K184" s="232"/>
      <c r="L184" s="232"/>
      <c r="M184" s="232"/>
      <c r="N184" s="232"/>
    </row>
    <row r="185" spans="1:14" ht="12.75" customHeight="1" x14ac:dyDescent="0.2">
      <c r="A185" s="239"/>
      <c r="B185" s="338"/>
      <c r="C185" s="338"/>
      <c r="D185" s="338"/>
      <c r="E185" s="338"/>
      <c r="F185" s="338"/>
      <c r="G185" s="338"/>
      <c r="H185" s="338"/>
      <c r="I185" s="338"/>
      <c r="J185" s="255"/>
      <c r="K185" s="232"/>
      <c r="L185" s="232"/>
      <c r="M185" s="232"/>
      <c r="N185" s="232"/>
    </row>
    <row r="186" spans="1:14" ht="12.75" customHeight="1" x14ac:dyDescent="0.2">
      <c r="A186" s="239"/>
      <c r="B186" s="338"/>
      <c r="C186" s="338"/>
      <c r="D186" s="338"/>
      <c r="E186" s="338"/>
      <c r="F186" s="338"/>
      <c r="G186" s="338"/>
      <c r="H186" s="338"/>
      <c r="I186" s="338"/>
      <c r="J186" s="255"/>
      <c r="K186" s="232"/>
      <c r="L186" s="232"/>
      <c r="M186" s="232"/>
      <c r="N186" s="232"/>
    </row>
    <row r="187" spans="1:14" ht="12.75" customHeight="1" x14ac:dyDescent="0.2">
      <c r="A187" s="239"/>
      <c r="B187" s="338"/>
      <c r="C187" s="338"/>
      <c r="D187" s="338"/>
      <c r="E187" s="338"/>
      <c r="F187" s="338"/>
      <c r="G187" s="338"/>
      <c r="H187" s="338"/>
      <c r="I187" s="338"/>
      <c r="J187" s="255"/>
      <c r="K187" s="232"/>
      <c r="L187" s="232"/>
      <c r="M187" s="232"/>
      <c r="N187" s="232"/>
    </row>
    <row r="188" spans="1:14" ht="12.75" customHeight="1" x14ac:dyDescent="0.2">
      <c r="A188" s="239"/>
      <c r="B188" s="339"/>
      <c r="C188" s="339"/>
      <c r="D188" s="339"/>
      <c r="E188" s="339"/>
      <c r="F188" s="339"/>
      <c r="G188" s="339"/>
      <c r="H188" s="339"/>
      <c r="I188" s="339"/>
      <c r="J188" s="255"/>
      <c r="K188" s="232"/>
      <c r="L188" s="232"/>
      <c r="M188" s="232"/>
      <c r="N188" s="232"/>
    </row>
    <row r="189" spans="1:14" ht="12.75" customHeight="1" x14ac:dyDescent="0.2">
      <c r="A189" s="239"/>
      <c r="B189" s="259"/>
      <c r="C189" s="259"/>
      <c r="D189" s="259"/>
      <c r="E189" s="259"/>
      <c r="F189" s="259"/>
      <c r="G189" s="259"/>
      <c r="H189" s="259"/>
      <c r="I189" s="259"/>
      <c r="J189" s="255"/>
      <c r="K189" s="232"/>
      <c r="L189" s="232"/>
      <c r="M189" s="232"/>
      <c r="N189" s="232"/>
    </row>
    <row r="190" spans="1:14" ht="12.75" customHeight="1" x14ac:dyDescent="0.2">
      <c r="A190" s="239"/>
      <c r="B190" s="342"/>
      <c r="C190" s="342"/>
      <c r="D190" s="342"/>
      <c r="E190" s="342"/>
      <c r="F190" s="342"/>
      <c r="G190" s="342"/>
      <c r="H190" s="342"/>
      <c r="I190" s="342"/>
      <c r="J190" s="255"/>
      <c r="K190" s="232"/>
      <c r="L190" s="232"/>
      <c r="M190" s="232"/>
      <c r="N190" s="232"/>
    </row>
    <row r="191" spans="1:14" ht="12.75" customHeight="1" x14ac:dyDescent="0.2">
      <c r="A191" s="256"/>
      <c r="B191" s="337"/>
      <c r="C191" s="337"/>
      <c r="D191" s="337"/>
      <c r="E191" s="337"/>
      <c r="F191" s="337"/>
      <c r="G191" s="337"/>
      <c r="H191" s="337"/>
      <c r="I191" s="337"/>
      <c r="J191" s="255"/>
      <c r="K191" s="232"/>
      <c r="L191" s="232"/>
      <c r="M191" s="232"/>
      <c r="N191" s="232"/>
    </row>
    <row r="192" spans="1:14" ht="12.75" customHeight="1" x14ac:dyDescent="0.2">
      <c r="A192" s="239"/>
      <c r="B192" s="338"/>
      <c r="C192" s="338"/>
      <c r="D192" s="338"/>
      <c r="E192" s="338"/>
      <c r="F192" s="338"/>
      <c r="G192" s="338"/>
      <c r="H192" s="338"/>
      <c r="I192" s="338"/>
      <c r="J192" s="255"/>
      <c r="K192" s="232"/>
      <c r="L192" s="260"/>
      <c r="M192" s="232"/>
      <c r="N192" s="232"/>
    </row>
    <row r="193" spans="1:14" ht="12.75" customHeight="1" x14ac:dyDescent="0.2">
      <c r="A193" s="239"/>
      <c r="B193" s="342"/>
      <c r="C193" s="342"/>
      <c r="D193" s="342"/>
      <c r="E193" s="342"/>
      <c r="F193" s="342"/>
      <c r="G193" s="342"/>
      <c r="H193" s="342"/>
      <c r="I193" s="342"/>
      <c r="J193" s="255"/>
      <c r="K193" s="232"/>
      <c r="L193" s="238"/>
      <c r="M193" s="232"/>
      <c r="N193" s="232"/>
    </row>
    <row r="194" spans="1:14" ht="12.75" customHeight="1" x14ac:dyDescent="0.2">
      <c r="A194" s="239"/>
      <c r="B194" s="338"/>
      <c r="C194" s="338"/>
      <c r="D194" s="338"/>
      <c r="E194" s="338"/>
      <c r="F194" s="338"/>
      <c r="G194" s="338"/>
      <c r="H194" s="338"/>
      <c r="I194" s="338"/>
      <c r="J194" s="255"/>
      <c r="K194" s="232"/>
      <c r="L194" s="232"/>
      <c r="M194" s="232"/>
      <c r="N194" s="232"/>
    </row>
    <row r="195" spans="1:14" ht="12.75" customHeight="1" x14ac:dyDescent="0.2">
      <c r="A195" s="239"/>
      <c r="B195" s="338"/>
      <c r="C195" s="338"/>
      <c r="D195" s="338"/>
      <c r="E195" s="338"/>
      <c r="F195" s="338"/>
      <c r="G195" s="338"/>
      <c r="H195" s="338"/>
      <c r="I195" s="338"/>
      <c r="J195" s="255"/>
      <c r="K195" s="232"/>
      <c r="L195" s="232"/>
      <c r="M195" s="232"/>
      <c r="N195" s="232"/>
    </row>
    <row r="196" spans="1:14" ht="12.75" customHeight="1" x14ac:dyDescent="0.2">
      <c r="A196" s="239"/>
      <c r="B196" s="337"/>
      <c r="C196" s="337"/>
      <c r="D196" s="337"/>
      <c r="E196" s="337"/>
      <c r="F196" s="337"/>
      <c r="G196" s="337"/>
      <c r="H196" s="337"/>
      <c r="I196" s="337"/>
      <c r="J196" s="255"/>
      <c r="K196" s="232"/>
      <c r="L196" s="232"/>
      <c r="M196" s="232"/>
      <c r="N196" s="232"/>
    </row>
    <row r="197" spans="1:14" x14ac:dyDescent="0.2">
      <c r="A197" s="239"/>
      <c r="B197" s="338"/>
      <c r="C197" s="338"/>
      <c r="D197" s="338"/>
      <c r="E197" s="338"/>
      <c r="F197" s="338"/>
      <c r="G197" s="338"/>
      <c r="H197" s="338"/>
      <c r="I197" s="338"/>
      <c r="J197" s="255"/>
      <c r="K197" s="232"/>
      <c r="L197" s="232"/>
      <c r="M197" s="232"/>
      <c r="N197" s="232"/>
    </row>
    <row r="198" spans="1:14" x14ac:dyDescent="0.2">
      <c r="A198" s="239"/>
      <c r="B198" s="338"/>
      <c r="C198" s="338"/>
      <c r="D198" s="338"/>
      <c r="E198" s="338"/>
      <c r="F198" s="338"/>
      <c r="G198" s="338"/>
      <c r="H198" s="338"/>
      <c r="I198" s="338"/>
      <c r="J198" s="255"/>
      <c r="K198" s="232"/>
      <c r="L198" s="232"/>
      <c r="M198" s="232"/>
      <c r="N198" s="232"/>
    </row>
    <row r="199" spans="1:14" ht="12" customHeight="1" x14ac:dyDescent="0.2">
      <c r="A199" s="239"/>
      <c r="B199" s="338"/>
      <c r="C199" s="338"/>
      <c r="D199" s="338"/>
      <c r="E199" s="338"/>
      <c r="F199" s="338"/>
      <c r="G199" s="338"/>
      <c r="H199" s="338"/>
      <c r="I199" s="338"/>
      <c r="J199" s="255"/>
      <c r="K199" s="232"/>
      <c r="L199" s="232"/>
      <c r="M199" s="232"/>
      <c r="N199" s="232"/>
    </row>
    <row r="200" spans="1:14" x14ac:dyDescent="0.2">
      <c r="A200" s="239"/>
      <c r="B200" s="338"/>
      <c r="C200" s="338"/>
      <c r="D200" s="338"/>
      <c r="E200" s="338"/>
      <c r="F200" s="338"/>
      <c r="G200" s="338"/>
      <c r="H200" s="338"/>
      <c r="I200" s="338"/>
      <c r="J200" s="255"/>
      <c r="K200" s="232"/>
      <c r="L200" s="232"/>
      <c r="M200" s="232"/>
      <c r="N200" s="232"/>
    </row>
    <row r="201" spans="1:14" x14ac:dyDescent="0.2">
      <c r="A201" s="239"/>
      <c r="B201" s="338"/>
      <c r="C201" s="338"/>
      <c r="D201" s="338"/>
      <c r="E201" s="338"/>
      <c r="F201" s="338"/>
      <c r="G201" s="338"/>
      <c r="H201" s="338"/>
      <c r="I201" s="338"/>
      <c r="J201" s="255"/>
      <c r="K201" s="232"/>
      <c r="L201" s="232"/>
      <c r="M201" s="232"/>
      <c r="N201" s="232"/>
    </row>
    <row r="202" spans="1:14" x14ac:dyDescent="0.2">
      <c r="A202" s="239"/>
      <c r="B202" s="338"/>
      <c r="C202" s="338"/>
      <c r="D202" s="338"/>
      <c r="E202" s="338"/>
      <c r="F202" s="338"/>
      <c r="G202" s="338"/>
      <c r="H202" s="338"/>
      <c r="I202" s="338"/>
      <c r="J202" s="255"/>
      <c r="K202" s="232"/>
      <c r="L202" s="232"/>
      <c r="M202" s="232"/>
      <c r="N202" s="232"/>
    </row>
    <row r="203" spans="1:14" x14ac:dyDescent="0.2">
      <c r="A203" s="239"/>
      <c r="B203" s="338"/>
      <c r="C203" s="338"/>
      <c r="D203" s="338"/>
      <c r="E203" s="338"/>
      <c r="F203" s="338"/>
      <c r="G203" s="338"/>
      <c r="H203" s="338"/>
      <c r="I203" s="338"/>
      <c r="J203" s="255"/>
      <c r="K203" s="232"/>
      <c r="L203" s="232"/>
      <c r="M203" s="232"/>
      <c r="N203" s="232"/>
    </row>
    <row r="204" spans="1:14" x14ac:dyDescent="0.2">
      <c r="A204" s="239"/>
      <c r="B204" s="338"/>
      <c r="C204" s="338"/>
      <c r="D204" s="338"/>
      <c r="E204" s="338"/>
      <c r="F204" s="338"/>
      <c r="G204" s="338"/>
      <c r="H204" s="338"/>
      <c r="I204" s="338"/>
      <c r="J204" s="255"/>
      <c r="K204" s="232"/>
      <c r="L204" s="232"/>
      <c r="M204" s="232"/>
      <c r="N204" s="232"/>
    </row>
    <row r="205" spans="1:14" x14ac:dyDescent="0.2">
      <c r="A205" s="239"/>
      <c r="B205" s="338"/>
      <c r="C205" s="338"/>
      <c r="D205" s="338"/>
      <c r="E205" s="338"/>
      <c r="F205" s="338"/>
      <c r="G205" s="338"/>
      <c r="H205" s="338"/>
      <c r="I205" s="338"/>
      <c r="J205" s="255"/>
      <c r="K205" s="232"/>
      <c r="L205" s="232"/>
      <c r="M205" s="232"/>
      <c r="N205" s="232"/>
    </row>
    <row r="206" spans="1:14" x14ac:dyDescent="0.2">
      <c r="A206" s="239"/>
      <c r="B206" s="338"/>
      <c r="C206" s="338"/>
      <c r="D206" s="338"/>
      <c r="E206" s="338"/>
      <c r="F206" s="338"/>
      <c r="G206" s="338"/>
      <c r="H206" s="338"/>
      <c r="I206" s="338"/>
      <c r="J206" s="255"/>
      <c r="K206" s="232"/>
      <c r="L206" s="232"/>
      <c r="M206" s="232"/>
      <c r="N206" s="232"/>
    </row>
    <row r="207" spans="1:14" x14ac:dyDescent="0.2">
      <c r="A207" s="239"/>
      <c r="B207" s="339"/>
      <c r="C207" s="339"/>
      <c r="D207" s="339"/>
      <c r="E207" s="339"/>
      <c r="F207" s="339"/>
      <c r="G207" s="339"/>
      <c r="H207" s="339"/>
      <c r="I207" s="339"/>
      <c r="J207" s="255"/>
      <c r="K207" s="232"/>
      <c r="L207" s="232"/>
      <c r="M207" s="232"/>
      <c r="N207" s="232"/>
    </row>
    <row r="208" spans="1:14" x14ac:dyDescent="0.2">
      <c r="A208" s="239"/>
      <c r="B208" s="339"/>
      <c r="C208" s="339"/>
      <c r="D208" s="339"/>
      <c r="E208" s="339"/>
      <c r="F208" s="339"/>
      <c r="G208" s="339"/>
      <c r="H208" s="339"/>
      <c r="I208" s="339"/>
      <c r="J208" s="255"/>
    </row>
    <row r="209" spans="1:10" x14ac:dyDescent="0.2">
      <c r="A209" s="239"/>
      <c r="B209" s="339"/>
      <c r="C209" s="339"/>
      <c r="D209" s="339"/>
      <c r="E209" s="339"/>
      <c r="F209" s="339"/>
      <c r="G209" s="339"/>
      <c r="H209" s="339"/>
      <c r="I209" s="339"/>
      <c r="J209" s="255"/>
    </row>
    <row r="210" spans="1:10" x14ac:dyDescent="0.2">
      <c r="A210" s="239"/>
      <c r="B210" s="339"/>
      <c r="C210" s="339"/>
      <c r="D210" s="339"/>
      <c r="E210" s="339"/>
      <c r="F210" s="339"/>
      <c r="G210" s="339"/>
      <c r="H210" s="339"/>
      <c r="I210" s="339"/>
      <c r="J210" s="255"/>
    </row>
    <row r="211" spans="1:10" x14ac:dyDescent="0.2">
      <c r="A211" s="239"/>
      <c r="B211" s="339"/>
      <c r="C211" s="339"/>
      <c r="D211" s="339"/>
      <c r="E211" s="339"/>
      <c r="F211" s="339"/>
      <c r="G211" s="339"/>
      <c r="H211" s="339"/>
      <c r="I211" s="339"/>
      <c r="J211" s="255"/>
    </row>
    <row r="212" spans="1:10" ht="12.75" customHeight="1" x14ac:dyDescent="0.2">
      <c r="A212" s="239"/>
      <c r="B212" s="339"/>
      <c r="C212" s="339"/>
      <c r="D212" s="339"/>
      <c r="E212" s="339"/>
      <c r="F212" s="339"/>
      <c r="G212" s="339"/>
      <c r="H212" s="339"/>
      <c r="I212" s="339"/>
      <c r="J212" s="255"/>
    </row>
    <row r="213" spans="1:10" x14ac:dyDescent="0.2">
      <c r="A213" s="239"/>
      <c r="B213" s="339"/>
      <c r="C213" s="339"/>
      <c r="D213" s="339"/>
      <c r="E213" s="339"/>
      <c r="F213" s="339"/>
      <c r="G213" s="339"/>
      <c r="H213" s="339"/>
      <c r="I213" s="339"/>
      <c r="J213" s="255"/>
    </row>
    <row r="214" spans="1:10" x14ac:dyDescent="0.2">
      <c r="A214" s="239"/>
      <c r="B214" s="341"/>
      <c r="C214" s="341"/>
      <c r="D214" s="341"/>
      <c r="E214" s="341"/>
      <c r="F214" s="341"/>
      <c r="G214" s="341"/>
      <c r="H214" s="341"/>
      <c r="I214" s="341"/>
      <c r="J214" s="255"/>
    </row>
    <row r="215" spans="1:10" x14ac:dyDescent="0.2">
      <c r="A215" s="239"/>
      <c r="B215" s="340"/>
      <c r="C215" s="340"/>
      <c r="D215" s="340"/>
      <c r="E215" s="340"/>
      <c r="F215" s="340"/>
      <c r="G215" s="340"/>
      <c r="H215" s="340"/>
      <c r="I215" s="340"/>
      <c r="J215" s="255"/>
    </row>
    <row r="216" spans="1:10" x14ac:dyDescent="0.2">
      <c r="A216" s="239"/>
      <c r="B216" s="338"/>
      <c r="C216" s="338"/>
      <c r="D216" s="338"/>
      <c r="E216" s="338"/>
      <c r="F216" s="338"/>
      <c r="G216" s="338"/>
      <c r="H216" s="338"/>
      <c r="I216" s="338"/>
      <c r="J216" s="255"/>
    </row>
    <row r="217" spans="1:10" x14ac:dyDescent="0.2">
      <c r="A217" s="239"/>
      <c r="B217" s="338"/>
      <c r="C217" s="338"/>
      <c r="D217" s="338"/>
      <c r="E217" s="338"/>
      <c r="F217" s="338"/>
      <c r="G217" s="338"/>
      <c r="H217" s="338"/>
      <c r="I217" s="338"/>
      <c r="J217" s="255"/>
    </row>
    <row r="218" spans="1:10" x14ac:dyDescent="0.2">
      <c r="A218" s="239"/>
      <c r="B218" s="338"/>
      <c r="C218" s="338"/>
      <c r="D218" s="338"/>
      <c r="E218" s="338"/>
      <c r="F218" s="338"/>
      <c r="G218" s="338"/>
      <c r="H218" s="338"/>
      <c r="I218" s="338"/>
      <c r="J218" s="255"/>
    </row>
    <row r="219" spans="1:10" x14ac:dyDescent="0.2">
      <c r="A219" s="239"/>
      <c r="B219" s="338"/>
      <c r="C219" s="338"/>
      <c r="D219" s="338"/>
      <c r="E219" s="338"/>
      <c r="F219" s="338"/>
      <c r="G219" s="338"/>
      <c r="H219" s="338"/>
      <c r="I219" s="338"/>
      <c r="J219" s="255"/>
    </row>
    <row r="220" spans="1:10" x14ac:dyDescent="0.2">
      <c r="A220" s="239"/>
      <c r="B220" s="338"/>
      <c r="C220" s="338"/>
      <c r="D220" s="338"/>
      <c r="E220" s="338"/>
      <c r="F220" s="338"/>
      <c r="G220" s="338"/>
      <c r="H220" s="338"/>
      <c r="I220" s="338"/>
      <c r="J220" s="255"/>
    </row>
    <row r="221" spans="1:10" ht="12" customHeight="1" x14ac:dyDescent="0.2">
      <c r="A221" s="239"/>
      <c r="B221" s="340"/>
      <c r="C221" s="340"/>
      <c r="D221" s="340"/>
      <c r="E221" s="340"/>
      <c r="F221" s="340"/>
      <c r="G221" s="340"/>
      <c r="H221" s="340"/>
      <c r="I221" s="340"/>
      <c r="J221" s="255"/>
    </row>
    <row r="222" spans="1:10" x14ac:dyDescent="0.2">
      <c r="A222" s="239"/>
      <c r="B222" s="340"/>
      <c r="C222" s="340"/>
      <c r="D222" s="340"/>
      <c r="E222" s="340"/>
      <c r="F222" s="340"/>
      <c r="G222" s="340"/>
      <c r="H222" s="340"/>
      <c r="I222" s="340"/>
      <c r="J222" s="255"/>
    </row>
    <row r="223" spans="1:10" x14ac:dyDescent="0.2">
      <c r="A223" s="239"/>
      <c r="B223" s="340"/>
      <c r="C223" s="340"/>
      <c r="D223" s="340"/>
      <c r="E223" s="340"/>
      <c r="F223" s="340"/>
      <c r="G223" s="340"/>
      <c r="H223" s="340"/>
      <c r="I223" s="340"/>
      <c r="J223" s="255"/>
    </row>
    <row r="224" spans="1:10" x14ac:dyDescent="0.2">
      <c r="A224" s="239"/>
      <c r="B224" s="340"/>
      <c r="C224" s="340"/>
      <c r="D224" s="340"/>
      <c r="E224" s="340"/>
      <c r="F224" s="340"/>
      <c r="G224" s="340"/>
      <c r="H224" s="340"/>
      <c r="I224" s="340"/>
      <c r="J224" s="255"/>
    </row>
    <row r="225" spans="1:10" x14ac:dyDescent="0.2">
      <c r="A225" s="239"/>
      <c r="B225" s="340"/>
      <c r="C225" s="340"/>
      <c r="D225" s="340"/>
      <c r="E225" s="340"/>
      <c r="F225" s="340"/>
      <c r="G225" s="340"/>
      <c r="H225" s="340"/>
      <c r="I225" s="340"/>
      <c r="J225" s="255"/>
    </row>
    <row r="226" spans="1:10" x14ac:dyDescent="0.2">
      <c r="A226" s="239"/>
      <c r="B226" s="340"/>
      <c r="C226" s="340"/>
      <c r="D226" s="340"/>
      <c r="E226" s="340"/>
      <c r="F226" s="340"/>
      <c r="G226" s="340"/>
      <c r="H226" s="340"/>
      <c r="I226" s="340"/>
      <c r="J226" s="255"/>
    </row>
    <row r="227" spans="1:10" x14ac:dyDescent="0.2">
      <c r="A227" s="239"/>
      <c r="B227" s="338"/>
      <c r="C227" s="338"/>
      <c r="D227" s="338"/>
      <c r="E227" s="338"/>
      <c r="F227" s="338"/>
      <c r="G227" s="338"/>
      <c r="H227" s="338"/>
      <c r="I227" s="338"/>
      <c r="J227" s="255"/>
    </row>
    <row r="228" spans="1:10" ht="12" customHeight="1" x14ac:dyDescent="0.2">
      <c r="A228" s="239"/>
      <c r="B228" s="338"/>
      <c r="C228" s="338"/>
      <c r="D228" s="338"/>
      <c r="E228" s="338"/>
      <c r="F228" s="338"/>
      <c r="G228" s="338"/>
      <c r="H228" s="338"/>
      <c r="I228" s="338"/>
      <c r="J228" s="255"/>
    </row>
    <row r="229" spans="1:10" ht="12" customHeight="1" x14ac:dyDescent="0.2">
      <c r="A229" s="239"/>
      <c r="B229" s="338"/>
      <c r="C229" s="338"/>
      <c r="D229" s="338"/>
      <c r="E229" s="338"/>
      <c r="F229" s="338"/>
      <c r="G229" s="338"/>
      <c r="H229" s="338"/>
      <c r="I229" s="338"/>
      <c r="J229" s="255"/>
    </row>
    <row r="230" spans="1:10" x14ac:dyDescent="0.2">
      <c r="A230" s="239"/>
      <c r="B230" s="338"/>
      <c r="C230" s="338"/>
      <c r="D230" s="338"/>
      <c r="E230" s="338"/>
      <c r="F230" s="338"/>
      <c r="G230" s="338"/>
      <c r="H230" s="338"/>
      <c r="I230" s="338"/>
      <c r="J230" s="255"/>
    </row>
    <row r="231" spans="1:10" x14ac:dyDescent="0.2">
      <c r="A231" s="239"/>
      <c r="B231" s="338"/>
      <c r="C231" s="338"/>
      <c r="D231" s="338"/>
      <c r="E231" s="338"/>
      <c r="F231" s="338"/>
      <c r="G231" s="338"/>
      <c r="H231" s="338"/>
      <c r="I231" s="338"/>
      <c r="J231" s="255"/>
    </row>
    <row r="232" spans="1:10" x14ac:dyDescent="0.2">
      <c r="A232" s="239"/>
      <c r="B232" s="338"/>
      <c r="C232" s="338"/>
      <c r="D232" s="338"/>
      <c r="E232" s="338"/>
      <c r="F232" s="338"/>
      <c r="G232" s="338"/>
      <c r="H232" s="338"/>
      <c r="I232" s="338"/>
      <c r="J232" s="255"/>
    </row>
    <row r="233" spans="1:10" x14ac:dyDescent="0.2">
      <c r="A233" s="239"/>
      <c r="B233" s="338"/>
      <c r="C233" s="338"/>
      <c r="D233" s="338"/>
      <c r="E233" s="338"/>
      <c r="F233" s="338"/>
      <c r="G233" s="338"/>
      <c r="H233" s="338"/>
      <c r="I233" s="338"/>
      <c r="J233" s="255"/>
    </row>
    <row r="234" spans="1:10" x14ac:dyDescent="0.2">
      <c r="A234" s="239"/>
      <c r="B234" s="338"/>
      <c r="C234" s="338"/>
      <c r="D234" s="338"/>
      <c r="E234" s="338"/>
      <c r="F234" s="338"/>
      <c r="G234" s="338"/>
      <c r="H234" s="338"/>
      <c r="I234" s="338"/>
      <c r="J234" s="255"/>
    </row>
    <row r="235" spans="1:10" x14ac:dyDescent="0.2">
      <c r="A235" s="239"/>
      <c r="B235" s="339"/>
      <c r="C235" s="339"/>
      <c r="D235" s="339"/>
      <c r="E235" s="339"/>
      <c r="F235" s="339"/>
      <c r="G235" s="339"/>
      <c r="H235" s="339"/>
      <c r="I235" s="339"/>
      <c r="J235" s="255"/>
    </row>
    <row r="236" spans="1:10" x14ac:dyDescent="0.2">
      <c r="A236" s="239"/>
      <c r="B236" s="338"/>
      <c r="C236" s="338"/>
      <c r="D236" s="338"/>
      <c r="E236" s="338"/>
      <c r="F236" s="338"/>
      <c r="G236" s="338"/>
      <c r="H236" s="338"/>
      <c r="I236" s="338"/>
      <c r="J236" s="255"/>
    </row>
    <row r="237" spans="1:10" x14ac:dyDescent="0.2">
      <c r="A237" s="239"/>
      <c r="B237" s="338"/>
      <c r="C237" s="338"/>
      <c r="D237" s="338"/>
      <c r="E237" s="338"/>
      <c r="F237" s="338"/>
      <c r="G237" s="338"/>
      <c r="H237" s="338"/>
      <c r="I237" s="338"/>
      <c r="J237" s="255"/>
    </row>
    <row r="238" spans="1:10" x14ac:dyDescent="0.2">
      <c r="A238" s="239"/>
      <c r="B238" s="338"/>
      <c r="C238" s="338"/>
      <c r="D238" s="338"/>
      <c r="E238" s="338"/>
      <c r="F238" s="338"/>
      <c r="G238" s="338"/>
      <c r="H238" s="338"/>
      <c r="I238" s="338"/>
      <c r="J238" s="255"/>
    </row>
    <row r="239" spans="1:10" x14ac:dyDescent="0.2">
      <c r="A239" s="239"/>
      <c r="B239" s="338"/>
      <c r="C239" s="338"/>
      <c r="D239" s="338"/>
      <c r="E239" s="338"/>
      <c r="F239" s="338"/>
      <c r="G239" s="338"/>
      <c r="H239" s="338"/>
      <c r="I239" s="338"/>
      <c r="J239" s="255"/>
    </row>
    <row r="240" spans="1:10" x14ac:dyDescent="0.2">
      <c r="A240" s="239"/>
      <c r="B240" s="338"/>
      <c r="C240" s="338"/>
      <c r="D240" s="338"/>
      <c r="E240" s="338"/>
      <c r="F240" s="338"/>
      <c r="G240" s="338"/>
      <c r="H240" s="338"/>
      <c r="I240" s="338"/>
      <c r="J240" s="255"/>
    </row>
    <row r="241" spans="1:11" x14ac:dyDescent="0.2">
      <c r="A241" s="239"/>
      <c r="B241" s="338"/>
      <c r="C241" s="338"/>
      <c r="D241" s="338"/>
      <c r="E241" s="338"/>
      <c r="F241" s="338"/>
      <c r="G241" s="338"/>
      <c r="H241" s="338"/>
      <c r="I241" s="338"/>
      <c r="J241" s="255"/>
    </row>
    <row r="242" spans="1:11" x14ac:dyDescent="0.2">
      <c r="A242" s="239"/>
      <c r="B242" s="338"/>
      <c r="C242" s="338"/>
      <c r="D242" s="338"/>
      <c r="E242" s="338"/>
      <c r="F242" s="338"/>
      <c r="G242" s="338"/>
      <c r="H242" s="338"/>
      <c r="I242" s="338"/>
      <c r="J242" s="255"/>
    </row>
    <row r="243" spans="1:11" x14ac:dyDescent="0.2">
      <c r="A243" s="239"/>
      <c r="B243" s="338"/>
      <c r="C243" s="338"/>
      <c r="D243" s="338"/>
      <c r="E243" s="338"/>
      <c r="F243" s="338"/>
      <c r="G243" s="338"/>
      <c r="H243" s="338"/>
      <c r="I243" s="338"/>
      <c r="J243" s="255"/>
    </row>
    <row r="244" spans="1:11" x14ac:dyDescent="0.2">
      <c r="A244" s="239"/>
      <c r="B244" s="338"/>
      <c r="C244" s="338"/>
      <c r="D244" s="338"/>
      <c r="E244" s="338"/>
      <c r="F244" s="338"/>
      <c r="G244" s="338"/>
      <c r="H244" s="338"/>
      <c r="I244" s="338"/>
      <c r="J244" s="255"/>
    </row>
    <row r="245" spans="1:11" x14ac:dyDescent="0.2">
      <c r="A245" s="239"/>
      <c r="B245" s="338"/>
      <c r="C245" s="338"/>
      <c r="D245" s="338"/>
      <c r="E245" s="338"/>
      <c r="F245" s="338"/>
      <c r="G245" s="338"/>
      <c r="H245" s="338"/>
      <c r="I245" s="338"/>
      <c r="J245" s="255"/>
    </row>
    <row r="246" spans="1:11" x14ac:dyDescent="0.2">
      <c r="A246" s="239"/>
      <c r="B246" s="338"/>
      <c r="C246" s="338"/>
      <c r="D246" s="338"/>
      <c r="E246" s="338"/>
      <c r="F246" s="338"/>
      <c r="G246" s="338"/>
      <c r="H246" s="338"/>
      <c r="I246" s="338"/>
      <c r="J246" s="255"/>
    </row>
    <row r="247" spans="1:11" x14ac:dyDescent="0.2">
      <c r="A247" s="239"/>
      <c r="B247" s="338"/>
      <c r="C247" s="338"/>
      <c r="D247" s="338"/>
      <c r="E247" s="338"/>
      <c r="F247" s="338"/>
      <c r="G247" s="338"/>
      <c r="H247" s="338"/>
      <c r="I247" s="338"/>
      <c r="J247" s="255"/>
    </row>
    <row r="248" spans="1:11" x14ac:dyDescent="0.2">
      <c r="A248" s="239"/>
      <c r="B248" s="338"/>
      <c r="C248" s="338"/>
      <c r="D248" s="338"/>
      <c r="E248" s="338"/>
      <c r="F248" s="338"/>
      <c r="G248" s="338"/>
      <c r="H248" s="338"/>
      <c r="I248" s="338"/>
      <c r="J248" s="255"/>
      <c r="K248" s="232"/>
    </row>
    <row r="249" spans="1:11" ht="12" customHeight="1" x14ac:dyDescent="0.2">
      <c r="A249" s="239"/>
      <c r="B249" s="338"/>
      <c r="C249" s="338"/>
      <c r="D249" s="338"/>
      <c r="E249" s="338"/>
      <c r="F249" s="338"/>
      <c r="G249" s="338"/>
      <c r="H249" s="338"/>
      <c r="I249" s="338"/>
      <c r="J249" s="255"/>
    </row>
    <row r="250" spans="1:11" x14ac:dyDescent="0.2">
      <c r="A250" s="239"/>
      <c r="B250" s="338"/>
      <c r="C250" s="338"/>
      <c r="D250" s="338"/>
      <c r="E250" s="338"/>
      <c r="F250" s="338"/>
      <c r="G250" s="338"/>
      <c r="H250" s="338"/>
      <c r="I250" s="338"/>
      <c r="J250" s="255"/>
    </row>
    <row r="251" spans="1:11" x14ac:dyDescent="0.2">
      <c r="A251" s="239"/>
      <c r="B251" s="338"/>
      <c r="C251" s="338"/>
      <c r="D251" s="338"/>
      <c r="E251" s="338"/>
      <c r="F251" s="338"/>
      <c r="G251" s="338"/>
      <c r="H251" s="338"/>
      <c r="I251" s="338"/>
      <c r="J251" s="255"/>
    </row>
    <row r="252" spans="1:11" x14ac:dyDescent="0.2">
      <c r="A252" s="239"/>
      <c r="B252" s="338"/>
      <c r="C252" s="338"/>
      <c r="D252" s="338"/>
      <c r="E252" s="338"/>
      <c r="F252" s="338"/>
      <c r="G252" s="338"/>
      <c r="H252" s="338"/>
      <c r="I252" s="338"/>
      <c r="J252" s="255"/>
    </row>
    <row r="253" spans="1:11" x14ac:dyDescent="0.2">
      <c r="A253" s="239"/>
      <c r="B253" s="338"/>
      <c r="C253" s="338"/>
      <c r="D253" s="338"/>
      <c r="E253" s="338"/>
      <c r="F253" s="338"/>
      <c r="G253" s="338"/>
      <c r="H253" s="338"/>
      <c r="I253" s="338"/>
      <c r="J253" s="255"/>
    </row>
    <row r="254" spans="1:11" x14ac:dyDescent="0.2">
      <c r="A254" s="239"/>
      <c r="B254" s="338"/>
      <c r="C254" s="338"/>
      <c r="D254" s="338"/>
      <c r="E254" s="338"/>
      <c r="F254" s="338"/>
      <c r="G254" s="338"/>
      <c r="H254" s="338"/>
      <c r="I254" s="338"/>
      <c r="J254" s="255"/>
    </row>
    <row r="255" spans="1:11" x14ac:dyDescent="0.2">
      <c r="A255" s="239"/>
      <c r="B255" s="338"/>
      <c r="C255" s="338"/>
      <c r="D255" s="338"/>
      <c r="E255" s="338"/>
      <c r="F255" s="338"/>
      <c r="G255" s="338"/>
      <c r="H255" s="338"/>
      <c r="I255" s="338"/>
      <c r="J255" s="254"/>
    </row>
    <row r="256" spans="1:11" x14ac:dyDescent="0.2">
      <c r="A256" s="239"/>
      <c r="B256" s="338"/>
      <c r="C256" s="338"/>
      <c r="D256" s="338"/>
      <c r="E256" s="338"/>
      <c r="F256" s="338"/>
      <c r="G256" s="338"/>
      <c r="H256" s="338"/>
      <c r="I256" s="338"/>
      <c r="J256" s="254"/>
    </row>
    <row r="257" spans="1:10" x14ac:dyDescent="0.2">
      <c r="A257" s="239"/>
      <c r="B257" s="338"/>
      <c r="C257" s="338"/>
      <c r="D257" s="338"/>
      <c r="E257" s="338"/>
      <c r="F257" s="338"/>
      <c r="G257" s="338"/>
      <c r="H257" s="338"/>
      <c r="I257" s="338"/>
      <c r="J257" s="254"/>
    </row>
    <row r="258" spans="1:10" x14ac:dyDescent="0.2">
      <c r="A258" s="239"/>
      <c r="B258" s="338"/>
      <c r="C258" s="338"/>
      <c r="D258" s="338"/>
      <c r="E258" s="338"/>
      <c r="F258" s="338"/>
      <c r="G258" s="338"/>
      <c r="H258" s="338"/>
      <c r="I258" s="338"/>
      <c r="J258" s="254"/>
    </row>
    <row r="259" spans="1:10" x14ac:dyDescent="0.2">
      <c r="A259" s="239"/>
      <c r="B259" s="338"/>
      <c r="C259" s="338"/>
      <c r="D259" s="338"/>
      <c r="E259" s="338"/>
      <c r="F259" s="338"/>
      <c r="G259" s="338"/>
      <c r="H259" s="338"/>
      <c r="I259" s="338"/>
      <c r="J259" s="254"/>
    </row>
    <row r="260" spans="1:10" x14ac:dyDescent="0.2">
      <c r="A260" s="239"/>
      <c r="B260" s="338"/>
      <c r="C260" s="338"/>
      <c r="D260" s="338"/>
      <c r="E260" s="338"/>
      <c r="F260" s="338"/>
      <c r="G260" s="338"/>
      <c r="H260" s="338"/>
      <c r="I260" s="338"/>
      <c r="J260" s="254"/>
    </row>
    <row r="261" spans="1:10" x14ac:dyDescent="0.2">
      <c r="A261" s="239"/>
      <c r="B261" s="338"/>
      <c r="C261" s="338"/>
      <c r="D261" s="338"/>
      <c r="E261" s="338"/>
      <c r="F261" s="338"/>
      <c r="G261" s="338"/>
      <c r="H261" s="338"/>
      <c r="I261" s="338"/>
      <c r="J261" s="254"/>
    </row>
    <row r="262" spans="1:10" x14ac:dyDescent="0.2">
      <c r="A262" s="239"/>
      <c r="B262" s="338"/>
      <c r="C262" s="338"/>
      <c r="D262" s="338"/>
      <c r="E262" s="338"/>
      <c r="F262" s="338"/>
      <c r="G262" s="338"/>
      <c r="H262" s="338"/>
      <c r="I262" s="338"/>
      <c r="J262" s="254"/>
    </row>
    <row r="263" spans="1:10" ht="12" customHeight="1" x14ac:dyDescent="0.2">
      <c r="A263" s="239"/>
      <c r="B263" s="338"/>
      <c r="C263" s="338"/>
      <c r="D263" s="338"/>
      <c r="E263" s="338"/>
      <c r="F263" s="338"/>
      <c r="G263" s="338"/>
      <c r="H263" s="338"/>
      <c r="I263" s="338"/>
      <c r="J263" s="254"/>
    </row>
    <row r="264" spans="1:10" x14ac:dyDescent="0.2">
      <c r="A264" s="239"/>
      <c r="B264" s="338"/>
      <c r="C264" s="338"/>
      <c r="D264" s="338"/>
      <c r="E264" s="338"/>
      <c r="F264" s="338"/>
      <c r="G264" s="338"/>
      <c r="H264" s="338"/>
      <c r="I264" s="338"/>
      <c r="J264" s="254"/>
    </row>
    <row r="265" spans="1:10" x14ac:dyDescent="0.2">
      <c r="A265" s="239"/>
      <c r="B265" s="338"/>
      <c r="C265" s="338"/>
      <c r="D265" s="338"/>
      <c r="E265" s="338"/>
      <c r="F265" s="338"/>
      <c r="G265" s="338"/>
      <c r="H265" s="338"/>
      <c r="I265" s="338"/>
      <c r="J265" s="254"/>
    </row>
    <row r="266" spans="1:10" x14ac:dyDescent="0.2">
      <c r="A266" s="239"/>
      <c r="B266" s="338"/>
      <c r="C266" s="338"/>
      <c r="D266" s="338"/>
      <c r="E266" s="338"/>
      <c r="F266" s="338"/>
      <c r="G266" s="338"/>
      <c r="H266" s="338"/>
      <c r="I266" s="338"/>
      <c r="J266" s="254"/>
    </row>
    <row r="267" spans="1:10" x14ac:dyDescent="0.2">
      <c r="A267" s="239"/>
      <c r="B267" s="338"/>
      <c r="C267" s="338"/>
      <c r="D267" s="338"/>
      <c r="E267" s="338"/>
      <c r="F267" s="338"/>
      <c r="G267" s="338"/>
      <c r="H267" s="338"/>
      <c r="I267" s="338"/>
      <c r="J267" s="254"/>
    </row>
    <row r="268" spans="1:10" x14ac:dyDescent="0.2">
      <c r="A268" s="239"/>
      <c r="B268" s="338"/>
      <c r="C268" s="338"/>
      <c r="D268" s="338"/>
      <c r="E268" s="338"/>
      <c r="F268" s="338"/>
      <c r="G268" s="338"/>
      <c r="H268" s="338"/>
      <c r="I268" s="338"/>
      <c r="J268" s="254"/>
    </row>
    <row r="269" spans="1:10" x14ac:dyDescent="0.2">
      <c r="A269" s="239"/>
      <c r="B269" s="338"/>
      <c r="C269" s="338"/>
      <c r="D269" s="338"/>
      <c r="E269" s="338"/>
      <c r="F269" s="338"/>
      <c r="G269" s="338"/>
      <c r="H269" s="338"/>
      <c r="I269" s="338"/>
      <c r="J269" s="254"/>
    </row>
    <row r="270" spans="1:10" ht="12.75" customHeight="1" x14ac:dyDescent="0.2">
      <c r="A270" s="239"/>
      <c r="B270" s="338"/>
      <c r="C270" s="338"/>
      <c r="D270" s="338"/>
      <c r="E270" s="338"/>
      <c r="F270" s="338"/>
      <c r="G270" s="338"/>
      <c r="H270" s="338"/>
      <c r="I270" s="338"/>
      <c r="J270" s="254"/>
    </row>
    <row r="271" spans="1:10" ht="12.75" customHeight="1" x14ac:dyDescent="0.2">
      <c r="A271" s="239"/>
      <c r="B271" s="338"/>
      <c r="C271" s="338"/>
      <c r="D271" s="338"/>
      <c r="E271" s="338"/>
      <c r="F271" s="338"/>
      <c r="G271" s="338"/>
      <c r="H271" s="338"/>
      <c r="I271" s="338"/>
      <c r="J271" s="254"/>
    </row>
    <row r="272" spans="1:10" ht="12.75" customHeight="1" x14ac:dyDescent="0.2">
      <c r="A272" s="239"/>
      <c r="B272" s="338"/>
      <c r="C272" s="338"/>
      <c r="D272" s="338"/>
      <c r="E272" s="338"/>
      <c r="F272" s="338"/>
      <c r="G272" s="338"/>
      <c r="H272" s="338"/>
      <c r="I272" s="338"/>
      <c r="J272" s="254"/>
    </row>
    <row r="273" spans="1:10" x14ac:dyDescent="0.2">
      <c r="A273" s="239"/>
      <c r="B273" s="338"/>
      <c r="C273" s="338"/>
      <c r="D273" s="338"/>
      <c r="E273" s="338"/>
      <c r="F273" s="338"/>
      <c r="G273" s="338"/>
      <c r="H273" s="338"/>
      <c r="I273" s="338"/>
      <c r="J273" s="254"/>
    </row>
    <row r="274" spans="1:10" x14ac:dyDescent="0.2">
      <c r="A274" s="239"/>
      <c r="B274" s="338"/>
      <c r="C274" s="338"/>
      <c r="D274" s="338"/>
      <c r="E274" s="338"/>
      <c r="F274" s="338"/>
      <c r="G274" s="338"/>
      <c r="H274" s="338"/>
      <c r="I274" s="338"/>
      <c r="J274" s="254"/>
    </row>
    <row r="275" spans="1:10" x14ac:dyDescent="0.2">
      <c r="A275" s="239"/>
      <c r="B275" s="338"/>
      <c r="C275" s="338"/>
      <c r="D275" s="338"/>
      <c r="E275" s="338"/>
      <c r="F275" s="338"/>
      <c r="G275" s="338"/>
      <c r="H275" s="338"/>
      <c r="I275" s="338"/>
      <c r="J275" s="254"/>
    </row>
    <row r="276" spans="1:10" x14ac:dyDescent="0.2">
      <c r="A276" s="239"/>
      <c r="B276" s="338"/>
      <c r="C276" s="338"/>
      <c r="D276" s="338"/>
      <c r="E276" s="338"/>
      <c r="F276" s="338"/>
      <c r="G276" s="338"/>
      <c r="H276" s="338"/>
      <c r="I276" s="338"/>
      <c r="J276" s="254"/>
    </row>
    <row r="277" spans="1:10" x14ac:dyDescent="0.2">
      <c r="A277" s="239"/>
      <c r="B277" s="338"/>
      <c r="C277" s="338"/>
      <c r="D277" s="338"/>
      <c r="E277" s="338"/>
      <c r="F277" s="338"/>
      <c r="G277" s="338"/>
      <c r="H277" s="338"/>
      <c r="I277" s="338"/>
      <c r="J277" s="254"/>
    </row>
    <row r="278" spans="1:10" x14ac:dyDescent="0.2">
      <c r="A278" s="239"/>
      <c r="B278" s="338"/>
      <c r="C278" s="338"/>
      <c r="D278" s="338"/>
      <c r="E278" s="338"/>
      <c r="F278" s="338"/>
      <c r="G278" s="338"/>
      <c r="H278" s="338"/>
      <c r="I278" s="338"/>
      <c r="J278" s="254"/>
    </row>
    <row r="279" spans="1:10" x14ac:dyDescent="0.2">
      <c r="A279" s="239"/>
      <c r="B279" s="338"/>
      <c r="C279" s="338"/>
      <c r="D279" s="338"/>
      <c r="E279" s="338"/>
      <c r="F279" s="338"/>
      <c r="G279" s="338"/>
      <c r="H279" s="338"/>
      <c r="I279" s="338"/>
      <c r="J279" s="254"/>
    </row>
    <row r="280" spans="1:10" x14ac:dyDescent="0.2">
      <c r="A280" s="239"/>
      <c r="B280" s="338"/>
      <c r="C280" s="338"/>
      <c r="D280" s="338"/>
      <c r="E280" s="338"/>
      <c r="F280" s="338"/>
      <c r="G280" s="338"/>
      <c r="H280" s="338"/>
      <c r="I280" s="338"/>
      <c r="J280" s="254"/>
    </row>
    <row r="281" spans="1:10" x14ac:dyDescent="0.2">
      <c r="A281" s="239"/>
      <c r="B281" s="338"/>
      <c r="C281" s="338"/>
      <c r="D281" s="338"/>
      <c r="E281" s="338"/>
      <c r="F281" s="338"/>
      <c r="G281" s="338"/>
      <c r="H281" s="338"/>
      <c r="I281" s="338"/>
      <c r="J281" s="254"/>
    </row>
    <row r="282" spans="1:10" x14ac:dyDescent="0.2">
      <c r="A282" s="239"/>
      <c r="B282" s="338"/>
      <c r="C282" s="338"/>
      <c r="D282" s="338"/>
      <c r="E282" s="338"/>
      <c r="F282" s="338"/>
      <c r="G282" s="338"/>
      <c r="H282" s="338"/>
      <c r="I282" s="338"/>
      <c r="J282" s="254"/>
    </row>
    <row r="283" spans="1:10" x14ac:dyDescent="0.2">
      <c r="A283" s="239"/>
      <c r="B283" s="338"/>
      <c r="C283" s="338"/>
      <c r="D283" s="338"/>
      <c r="E283" s="338"/>
      <c r="F283" s="338"/>
      <c r="G283" s="338"/>
      <c r="H283" s="338"/>
      <c r="I283" s="338"/>
      <c r="J283" s="254"/>
    </row>
    <row r="284" spans="1:10" x14ac:dyDescent="0.2">
      <c r="A284" s="239"/>
      <c r="B284" s="338"/>
      <c r="C284" s="338"/>
      <c r="D284" s="338"/>
      <c r="E284" s="338"/>
      <c r="F284" s="338"/>
      <c r="G284" s="338"/>
      <c r="H284" s="338"/>
      <c r="I284" s="338"/>
      <c r="J284" s="254"/>
    </row>
    <row r="285" spans="1:10" x14ac:dyDescent="0.2">
      <c r="A285" s="239"/>
      <c r="B285" s="338"/>
      <c r="C285" s="338"/>
      <c r="D285" s="338"/>
      <c r="E285" s="338"/>
      <c r="F285" s="338"/>
      <c r="G285" s="338"/>
      <c r="H285" s="338"/>
      <c r="I285" s="338"/>
      <c r="J285" s="254"/>
    </row>
    <row r="286" spans="1:10" x14ac:dyDescent="0.2">
      <c r="A286" s="239"/>
      <c r="B286" s="338"/>
      <c r="C286" s="338"/>
      <c r="D286" s="338"/>
      <c r="E286" s="338"/>
      <c r="F286" s="338"/>
      <c r="G286" s="338"/>
      <c r="H286" s="338"/>
      <c r="I286" s="338"/>
      <c r="J286" s="254"/>
    </row>
    <row r="287" spans="1:10" x14ac:dyDescent="0.2">
      <c r="A287" s="239"/>
      <c r="B287" s="338"/>
      <c r="C287" s="338"/>
      <c r="D287" s="338"/>
      <c r="E287" s="338"/>
      <c r="F287" s="338"/>
      <c r="G287" s="338"/>
      <c r="H287" s="338"/>
      <c r="I287" s="338"/>
      <c r="J287" s="254"/>
    </row>
    <row r="288" spans="1:10" x14ac:dyDescent="0.2">
      <c r="A288" s="239"/>
      <c r="B288" s="338"/>
      <c r="C288" s="338"/>
      <c r="D288" s="338"/>
      <c r="E288" s="338"/>
      <c r="F288" s="338"/>
      <c r="G288" s="338"/>
      <c r="H288" s="338"/>
      <c r="I288" s="338"/>
      <c r="J288" s="254"/>
    </row>
    <row r="289" spans="1:10" x14ac:dyDescent="0.2">
      <c r="A289" s="239"/>
      <c r="B289" s="338"/>
      <c r="C289" s="338"/>
      <c r="D289" s="338"/>
      <c r="E289" s="338"/>
      <c r="F289" s="338"/>
      <c r="G289" s="338"/>
      <c r="H289" s="338"/>
      <c r="I289" s="338"/>
      <c r="J289" s="254"/>
    </row>
    <row r="290" spans="1:10" x14ac:dyDescent="0.2">
      <c r="A290" s="239"/>
      <c r="B290" s="338"/>
      <c r="C290" s="338"/>
      <c r="D290" s="338"/>
      <c r="E290" s="338"/>
      <c r="F290" s="338"/>
      <c r="G290" s="338"/>
      <c r="H290" s="338"/>
      <c r="I290" s="338"/>
      <c r="J290" s="254"/>
    </row>
    <row r="291" spans="1:10" x14ac:dyDescent="0.2">
      <c r="A291" s="239"/>
      <c r="B291" s="337"/>
      <c r="C291" s="337"/>
      <c r="D291" s="337"/>
      <c r="E291" s="337"/>
      <c r="F291" s="337"/>
      <c r="G291" s="337"/>
      <c r="H291" s="337"/>
      <c r="I291" s="337"/>
      <c r="J291" s="254"/>
    </row>
    <row r="292" spans="1:10" x14ac:dyDescent="0.2">
      <c r="A292" s="239"/>
      <c r="B292" s="337"/>
      <c r="C292" s="337"/>
      <c r="D292" s="337"/>
      <c r="E292" s="337"/>
      <c r="F292" s="337"/>
      <c r="G292" s="337"/>
      <c r="H292" s="337"/>
      <c r="I292" s="337"/>
      <c r="J292" s="254"/>
    </row>
    <row r="293" spans="1:10" x14ac:dyDescent="0.2">
      <c r="A293" s="239"/>
      <c r="B293" s="337"/>
      <c r="C293" s="337"/>
      <c r="D293" s="337"/>
      <c r="E293" s="337"/>
      <c r="F293" s="337"/>
      <c r="G293" s="337"/>
      <c r="H293" s="337"/>
      <c r="I293" s="337"/>
      <c r="J293" s="254"/>
    </row>
    <row r="294" spans="1:10" x14ac:dyDescent="0.2">
      <c r="A294" s="239"/>
      <c r="B294" s="337"/>
      <c r="C294" s="337"/>
      <c r="D294" s="337"/>
      <c r="E294" s="337"/>
      <c r="F294" s="337"/>
      <c r="G294" s="337"/>
      <c r="H294" s="337"/>
      <c r="I294" s="337"/>
      <c r="J294" s="254"/>
    </row>
    <row r="295" spans="1:10" x14ac:dyDescent="0.2">
      <c r="A295" s="239"/>
      <c r="B295" s="337"/>
      <c r="C295" s="337"/>
      <c r="D295" s="337"/>
      <c r="E295" s="337"/>
      <c r="F295" s="337"/>
      <c r="G295" s="337"/>
      <c r="H295" s="337"/>
      <c r="I295" s="337"/>
      <c r="J295" s="254"/>
    </row>
    <row r="296" spans="1:10" x14ac:dyDescent="0.2">
      <c r="A296" s="239"/>
      <c r="B296" s="337"/>
      <c r="C296" s="337"/>
      <c r="D296" s="337"/>
      <c r="E296" s="337"/>
      <c r="F296" s="337"/>
      <c r="G296" s="337"/>
      <c r="H296" s="337"/>
      <c r="I296" s="337"/>
      <c r="J296" s="254"/>
    </row>
    <row r="297" spans="1:10" x14ac:dyDescent="0.2">
      <c r="A297" s="239"/>
      <c r="B297" s="337"/>
      <c r="C297" s="337"/>
      <c r="D297" s="337"/>
      <c r="E297" s="337"/>
      <c r="F297" s="337"/>
      <c r="G297" s="337"/>
      <c r="H297" s="337"/>
      <c r="I297" s="337"/>
      <c r="J297" s="254"/>
    </row>
    <row r="298" spans="1:10" x14ac:dyDescent="0.2">
      <c r="A298" s="239"/>
      <c r="B298" s="337"/>
      <c r="C298" s="337"/>
      <c r="D298" s="337"/>
      <c r="E298" s="337"/>
      <c r="F298" s="337"/>
      <c r="G298" s="337"/>
      <c r="H298" s="337"/>
      <c r="I298" s="337"/>
      <c r="J298" s="254"/>
    </row>
    <row r="299" spans="1:10" x14ac:dyDescent="0.2">
      <c r="A299" s="239"/>
      <c r="B299" s="337"/>
      <c r="C299" s="337"/>
      <c r="D299" s="337"/>
      <c r="E299" s="337"/>
      <c r="F299" s="337"/>
      <c r="G299" s="337"/>
      <c r="H299" s="337"/>
      <c r="I299" s="337"/>
      <c r="J299" s="254"/>
    </row>
    <row r="300" spans="1:10" x14ac:dyDescent="0.2">
      <c r="A300" s="239"/>
      <c r="B300" s="337"/>
      <c r="C300" s="337"/>
      <c r="D300" s="337"/>
      <c r="E300" s="337"/>
      <c r="F300" s="337"/>
      <c r="G300" s="337"/>
      <c r="H300" s="337"/>
      <c r="I300" s="337"/>
      <c r="J300" s="254"/>
    </row>
    <row r="301" spans="1:10" x14ac:dyDescent="0.2">
      <c r="A301" s="239"/>
      <c r="B301" s="337"/>
      <c r="C301" s="337"/>
      <c r="D301" s="337"/>
      <c r="E301" s="337"/>
      <c r="F301" s="337"/>
      <c r="G301" s="337"/>
      <c r="H301" s="337"/>
      <c r="I301" s="337"/>
      <c r="J301" s="254"/>
    </row>
    <row r="302" spans="1:10" x14ac:dyDescent="0.2">
      <c r="A302" s="239"/>
      <c r="B302" s="337"/>
      <c r="C302" s="337"/>
      <c r="D302" s="337"/>
      <c r="E302" s="337"/>
      <c r="F302" s="337"/>
      <c r="G302" s="337"/>
      <c r="H302" s="337"/>
      <c r="I302" s="337"/>
      <c r="J302" s="254"/>
    </row>
    <row r="303" spans="1:10" x14ac:dyDescent="0.2">
      <c r="A303" s="239"/>
      <c r="B303" s="337"/>
      <c r="C303" s="337"/>
      <c r="D303" s="337"/>
      <c r="E303" s="337"/>
      <c r="F303" s="337"/>
      <c r="G303" s="337"/>
      <c r="H303" s="337"/>
      <c r="I303" s="337"/>
      <c r="J303" s="254"/>
    </row>
    <row r="304" spans="1:10" x14ac:dyDescent="0.2">
      <c r="A304" s="239"/>
      <c r="B304" s="337"/>
      <c r="C304" s="337"/>
      <c r="D304" s="337"/>
      <c r="E304" s="337"/>
      <c r="F304" s="337"/>
      <c r="G304" s="337"/>
      <c r="H304" s="337"/>
      <c r="I304" s="337"/>
      <c r="J304" s="254"/>
    </row>
    <row r="305" spans="1:10" x14ac:dyDescent="0.2">
      <c r="A305" s="239"/>
      <c r="B305" s="337"/>
      <c r="C305" s="337"/>
      <c r="D305" s="337"/>
      <c r="E305" s="337"/>
      <c r="F305" s="337"/>
      <c r="G305" s="337"/>
      <c r="H305" s="337"/>
      <c r="I305" s="337"/>
      <c r="J305" s="254"/>
    </row>
    <row r="306" spans="1:10" x14ac:dyDescent="0.2">
      <c r="A306" s="239"/>
      <c r="B306" s="337"/>
      <c r="C306" s="337"/>
      <c r="D306" s="337"/>
      <c r="E306" s="337"/>
      <c r="F306" s="337"/>
      <c r="G306" s="337"/>
      <c r="H306" s="337"/>
      <c r="I306" s="337"/>
      <c r="J306" s="254"/>
    </row>
    <row r="307" spans="1:10" x14ac:dyDescent="0.2">
      <c r="A307" s="239"/>
      <c r="B307" s="337"/>
      <c r="C307" s="337"/>
      <c r="D307" s="337"/>
      <c r="E307" s="337"/>
      <c r="F307" s="337"/>
      <c r="G307" s="337"/>
      <c r="H307" s="337"/>
      <c r="I307" s="337"/>
      <c r="J307" s="254"/>
    </row>
    <row r="308" spans="1:10" x14ac:dyDescent="0.2">
      <c r="A308" s="239"/>
      <c r="B308" s="337"/>
      <c r="C308" s="337"/>
      <c r="D308" s="337"/>
      <c r="E308" s="337"/>
      <c r="F308" s="337"/>
      <c r="G308" s="337"/>
      <c r="H308" s="337"/>
      <c r="I308" s="337"/>
      <c r="J308" s="254"/>
    </row>
    <row r="309" spans="1:10" x14ac:dyDescent="0.2">
      <c r="A309" s="239"/>
      <c r="B309" s="337"/>
      <c r="C309" s="337"/>
      <c r="D309" s="337"/>
      <c r="E309" s="337"/>
      <c r="F309" s="337"/>
      <c r="G309" s="337"/>
      <c r="H309" s="337"/>
      <c r="I309" s="337"/>
      <c r="J309" s="254"/>
    </row>
    <row r="310" spans="1:10" x14ac:dyDescent="0.2">
      <c r="A310" s="239"/>
      <c r="B310" s="337"/>
      <c r="C310" s="337"/>
      <c r="D310" s="337"/>
      <c r="E310" s="337"/>
      <c r="F310" s="337"/>
      <c r="G310" s="337"/>
      <c r="H310" s="337"/>
      <c r="I310" s="337"/>
      <c r="J310" s="254"/>
    </row>
    <row r="311" spans="1:10" x14ac:dyDescent="0.2">
      <c r="A311" s="239"/>
      <c r="B311" s="337"/>
      <c r="C311" s="337"/>
      <c r="D311" s="337"/>
      <c r="E311" s="337"/>
      <c r="F311" s="337"/>
      <c r="G311" s="337"/>
      <c r="H311" s="337"/>
      <c r="I311" s="337"/>
      <c r="J311" s="254"/>
    </row>
    <row r="312" spans="1:10" x14ac:dyDescent="0.2">
      <c r="A312" s="239"/>
      <c r="B312" s="337"/>
      <c r="C312" s="337"/>
      <c r="D312" s="337"/>
      <c r="E312" s="337"/>
      <c r="F312" s="337"/>
      <c r="G312" s="337"/>
      <c r="H312" s="337"/>
      <c r="I312" s="337"/>
      <c r="J312" s="254"/>
    </row>
    <row r="313" spans="1:10" x14ac:dyDescent="0.2">
      <c r="A313" s="239"/>
      <c r="B313" s="337"/>
      <c r="C313" s="337"/>
      <c r="D313" s="337"/>
      <c r="E313" s="337"/>
      <c r="F313" s="337"/>
      <c r="G313" s="337"/>
      <c r="H313" s="337"/>
      <c r="I313" s="337"/>
      <c r="J313" s="254"/>
    </row>
    <row r="314" spans="1:10" x14ac:dyDescent="0.2">
      <c r="A314" s="239"/>
      <c r="B314" s="337"/>
      <c r="C314" s="337"/>
      <c r="D314" s="337"/>
      <c r="E314" s="337"/>
      <c r="F314" s="337"/>
      <c r="G314" s="337"/>
      <c r="H314" s="337"/>
      <c r="I314" s="337"/>
      <c r="J314" s="254"/>
    </row>
    <row r="315" spans="1:10" x14ac:dyDescent="0.2">
      <c r="A315" s="239"/>
      <c r="B315" s="337"/>
      <c r="C315" s="337"/>
      <c r="D315" s="337"/>
      <c r="E315" s="337"/>
      <c r="F315" s="337"/>
      <c r="G315" s="337"/>
      <c r="H315" s="337"/>
      <c r="I315" s="337"/>
      <c r="J315" s="254"/>
    </row>
    <row r="316" spans="1:10" x14ac:dyDescent="0.2">
      <c r="A316" s="239"/>
      <c r="B316" s="337"/>
      <c r="C316" s="337"/>
      <c r="D316" s="337"/>
      <c r="E316" s="337"/>
      <c r="F316" s="337"/>
      <c r="G316" s="337"/>
      <c r="H316" s="337"/>
      <c r="I316" s="337"/>
      <c r="J316" s="254"/>
    </row>
    <row r="317" spans="1:10" x14ac:dyDescent="0.2">
      <c r="A317" s="239"/>
      <c r="B317" s="337"/>
      <c r="C317" s="337"/>
      <c r="D317" s="337"/>
      <c r="E317" s="337"/>
      <c r="F317" s="337"/>
      <c r="G317" s="337"/>
      <c r="H317" s="337"/>
      <c r="I317" s="337"/>
      <c r="J317" s="254"/>
    </row>
    <row r="318" spans="1:10" x14ac:dyDescent="0.2">
      <c r="A318" s="239"/>
      <c r="B318" s="337"/>
      <c r="C318" s="337"/>
      <c r="D318" s="337"/>
      <c r="E318" s="337"/>
      <c r="F318" s="337"/>
      <c r="G318" s="337"/>
      <c r="H318" s="337"/>
      <c r="I318" s="337"/>
      <c r="J318" s="254"/>
    </row>
    <row r="319" spans="1:10" x14ac:dyDescent="0.2">
      <c r="A319" s="239"/>
      <c r="B319" s="337"/>
      <c r="C319" s="337"/>
      <c r="D319" s="337"/>
      <c r="E319" s="337"/>
      <c r="F319" s="337"/>
      <c r="G319" s="337"/>
      <c r="H319" s="337"/>
      <c r="I319" s="337"/>
      <c r="J319" s="254"/>
    </row>
    <row r="320" spans="1:10" x14ac:dyDescent="0.2">
      <c r="A320" s="239"/>
      <c r="B320" s="337"/>
      <c r="C320" s="337"/>
      <c r="D320" s="337"/>
      <c r="E320" s="337"/>
      <c r="F320" s="337"/>
      <c r="G320" s="337"/>
      <c r="H320" s="337"/>
      <c r="I320" s="337"/>
      <c r="J320" s="254"/>
    </row>
    <row r="321" spans="1:10" x14ac:dyDescent="0.2">
      <c r="A321" s="239"/>
      <c r="B321" s="337"/>
      <c r="C321" s="337"/>
      <c r="D321" s="337"/>
      <c r="E321" s="337"/>
      <c r="F321" s="337"/>
      <c r="G321" s="337"/>
      <c r="H321" s="337"/>
      <c r="I321" s="337"/>
      <c r="J321" s="254"/>
    </row>
    <row r="322" spans="1:10" x14ac:dyDescent="0.2">
      <c r="A322" s="239"/>
      <c r="B322" s="337"/>
      <c r="C322" s="337"/>
      <c r="D322" s="337"/>
      <c r="E322" s="337"/>
      <c r="F322" s="337"/>
      <c r="G322" s="337"/>
      <c r="H322" s="337"/>
      <c r="I322" s="337"/>
      <c r="J322" s="254"/>
    </row>
    <row r="323" spans="1:10" x14ac:dyDescent="0.2">
      <c r="A323" s="239"/>
      <c r="B323" s="337"/>
      <c r="C323" s="337"/>
      <c r="D323" s="337"/>
      <c r="E323" s="337"/>
      <c r="F323" s="337"/>
      <c r="G323" s="337"/>
      <c r="H323" s="337"/>
      <c r="I323" s="337"/>
      <c r="J323" s="254"/>
    </row>
    <row r="324" spans="1:10" x14ac:dyDescent="0.2">
      <c r="A324" s="239"/>
      <c r="B324" s="337"/>
      <c r="C324" s="337"/>
      <c r="D324" s="337"/>
      <c r="E324" s="337"/>
      <c r="F324" s="337"/>
      <c r="G324" s="337"/>
      <c r="H324" s="337"/>
      <c r="I324" s="337"/>
      <c r="J324" s="254"/>
    </row>
    <row r="325" spans="1:10" x14ac:dyDescent="0.2">
      <c r="A325" s="239"/>
      <c r="B325" s="337"/>
      <c r="C325" s="337"/>
      <c r="D325" s="337"/>
      <c r="E325" s="337"/>
      <c r="F325" s="337"/>
      <c r="G325" s="337"/>
      <c r="H325" s="337"/>
      <c r="I325" s="337"/>
      <c r="J325" s="254"/>
    </row>
    <row r="326" spans="1:10" x14ac:dyDescent="0.2">
      <c r="A326" s="239"/>
      <c r="B326" s="337"/>
      <c r="C326" s="337"/>
      <c r="D326" s="337"/>
      <c r="E326" s="337"/>
      <c r="F326" s="337"/>
      <c r="G326" s="337"/>
      <c r="H326" s="337"/>
      <c r="I326" s="337"/>
      <c r="J326" s="254"/>
    </row>
    <row r="327" spans="1:10" x14ac:dyDescent="0.2">
      <c r="A327" s="239"/>
      <c r="B327" s="337"/>
      <c r="C327" s="337"/>
      <c r="D327" s="337"/>
      <c r="E327" s="337"/>
      <c r="F327" s="337"/>
      <c r="G327" s="337"/>
      <c r="H327" s="337"/>
      <c r="I327" s="337"/>
      <c r="J327" s="254"/>
    </row>
    <row r="328" spans="1:10" x14ac:dyDescent="0.2">
      <c r="A328" s="239"/>
      <c r="B328" s="337"/>
      <c r="C328" s="337"/>
      <c r="D328" s="337"/>
      <c r="E328" s="337"/>
      <c r="F328" s="337"/>
      <c r="G328" s="337"/>
      <c r="H328" s="337"/>
      <c r="I328" s="337"/>
      <c r="J328" s="254"/>
    </row>
    <row r="329" spans="1:10" x14ac:dyDescent="0.2">
      <c r="A329" s="239"/>
      <c r="B329" s="337"/>
      <c r="C329" s="337"/>
      <c r="D329" s="337"/>
      <c r="E329" s="337"/>
      <c r="F329" s="337"/>
      <c r="G329" s="337"/>
      <c r="H329" s="337"/>
      <c r="I329" s="337"/>
      <c r="J329" s="254"/>
    </row>
    <row r="330" spans="1:10" x14ac:dyDescent="0.2">
      <c r="A330" s="239"/>
      <c r="B330" s="337"/>
      <c r="C330" s="337"/>
      <c r="D330" s="337"/>
      <c r="E330" s="337"/>
      <c r="F330" s="337"/>
      <c r="G330" s="337"/>
      <c r="H330" s="337"/>
      <c r="I330" s="337"/>
      <c r="J330" s="254"/>
    </row>
    <row r="331" spans="1:10" x14ac:dyDescent="0.2">
      <c r="A331" s="239"/>
      <c r="B331" s="337"/>
      <c r="C331" s="337"/>
      <c r="D331" s="337"/>
      <c r="E331" s="337"/>
      <c r="F331" s="337"/>
      <c r="G331" s="337"/>
      <c r="H331" s="337"/>
      <c r="I331" s="337"/>
      <c r="J331" s="254"/>
    </row>
    <row r="332" spans="1:10" x14ac:dyDescent="0.2">
      <c r="A332" s="239"/>
      <c r="B332" s="337"/>
      <c r="C332" s="337"/>
      <c r="D332" s="337"/>
      <c r="E332" s="337"/>
      <c r="F332" s="337"/>
      <c r="G332" s="337"/>
      <c r="H332" s="337"/>
      <c r="I332" s="337"/>
      <c r="J332" s="254"/>
    </row>
    <row r="333" spans="1:10" x14ac:dyDescent="0.2">
      <c r="A333" s="239"/>
      <c r="B333" s="337"/>
      <c r="C333" s="337"/>
      <c r="D333" s="337"/>
      <c r="E333" s="337"/>
      <c r="F333" s="337"/>
      <c r="G333" s="337"/>
      <c r="H333" s="337"/>
      <c r="I333" s="337"/>
      <c r="J333" s="254"/>
    </row>
    <row r="334" spans="1:10" x14ac:dyDescent="0.2">
      <c r="A334" s="239"/>
      <c r="B334" s="337"/>
      <c r="C334" s="337"/>
      <c r="D334" s="337"/>
      <c r="E334" s="337"/>
      <c r="F334" s="337"/>
      <c r="G334" s="337"/>
      <c r="H334" s="337"/>
      <c r="I334" s="337"/>
      <c r="J334" s="254"/>
    </row>
    <row r="335" spans="1:10" x14ac:dyDescent="0.2">
      <c r="A335" s="239"/>
      <c r="B335" s="337"/>
      <c r="C335" s="337"/>
      <c r="D335" s="337"/>
      <c r="E335" s="337"/>
      <c r="F335" s="337"/>
      <c r="G335" s="337"/>
      <c r="H335" s="337"/>
      <c r="I335" s="337"/>
      <c r="J335" s="254"/>
    </row>
    <row r="336" spans="1:10" x14ac:dyDescent="0.2">
      <c r="A336" s="239"/>
      <c r="B336" s="337"/>
      <c r="C336" s="337"/>
      <c r="D336" s="337"/>
      <c r="E336" s="337"/>
      <c r="F336" s="337"/>
      <c r="G336" s="337"/>
      <c r="H336" s="337"/>
      <c r="I336" s="337"/>
      <c r="J336" s="254"/>
    </row>
    <row r="337" spans="1:10" x14ac:dyDescent="0.2">
      <c r="A337" s="239"/>
      <c r="B337" s="337"/>
      <c r="C337" s="337"/>
      <c r="D337" s="337"/>
      <c r="E337" s="337"/>
      <c r="F337" s="337"/>
      <c r="G337" s="337"/>
      <c r="H337" s="337"/>
      <c r="I337" s="337"/>
      <c r="J337" s="254"/>
    </row>
    <row r="338" spans="1:10" x14ac:dyDescent="0.2">
      <c r="A338" s="239"/>
      <c r="B338" s="337"/>
      <c r="C338" s="337"/>
      <c r="D338" s="337"/>
      <c r="E338" s="337"/>
      <c r="F338" s="337"/>
      <c r="G338" s="337"/>
      <c r="H338" s="337"/>
      <c r="I338" s="337"/>
      <c r="J338" s="254"/>
    </row>
    <row r="339" spans="1:10" x14ac:dyDescent="0.2">
      <c r="A339" s="239"/>
      <c r="B339" s="337"/>
      <c r="C339" s="337"/>
      <c r="D339" s="337"/>
      <c r="E339" s="337"/>
      <c r="F339" s="337"/>
      <c r="G339" s="337"/>
      <c r="H339" s="337"/>
      <c r="I339" s="337"/>
      <c r="J339" s="254"/>
    </row>
    <row r="340" spans="1:10" x14ac:dyDescent="0.2">
      <c r="A340" s="239"/>
      <c r="B340" s="337"/>
      <c r="C340" s="337"/>
      <c r="D340" s="337"/>
      <c r="E340" s="337"/>
      <c r="F340" s="337"/>
      <c r="G340" s="337"/>
      <c r="H340" s="337"/>
      <c r="I340" s="337"/>
      <c r="J340" s="254"/>
    </row>
    <row r="341" spans="1:10" x14ac:dyDescent="0.2">
      <c r="A341" s="239"/>
      <c r="B341" s="337"/>
      <c r="C341" s="337"/>
      <c r="D341" s="337"/>
      <c r="E341" s="337"/>
      <c r="F341" s="337"/>
      <c r="G341" s="337"/>
      <c r="H341" s="337"/>
      <c r="I341" s="337"/>
      <c r="J341" s="254"/>
    </row>
    <row r="342" spans="1:10" x14ac:dyDescent="0.2">
      <c r="A342" s="239"/>
      <c r="B342" s="337"/>
      <c r="C342" s="337"/>
      <c r="D342" s="337"/>
      <c r="E342" s="337"/>
      <c r="F342" s="337"/>
      <c r="G342" s="337"/>
      <c r="H342" s="337"/>
      <c r="I342" s="337"/>
      <c r="J342" s="254"/>
    </row>
    <row r="343" spans="1:10" x14ac:dyDescent="0.2">
      <c r="A343" s="239"/>
      <c r="B343" s="337"/>
      <c r="C343" s="337"/>
      <c r="D343" s="337"/>
      <c r="E343" s="337"/>
      <c r="F343" s="337"/>
      <c r="G343" s="337"/>
      <c r="H343" s="337"/>
      <c r="I343" s="337"/>
      <c r="J343" s="254"/>
    </row>
    <row r="344" spans="1:10" x14ac:dyDescent="0.2">
      <c r="A344" s="239"/>
      <c r="B344" s="337"/>
      <c r="C344" s="337"/>
      <c r="D344" s="337"/>
      <c r="E344" s="337"/>
      <c r="F344" s="337"/>
      <c r="G344" s="337"/>
      <c r="H344" s="337"/>
      <c r="I344" s="337"/>
      <c r="J344" s="254"/>
    </row>
    <row r="345" spans="1:10" x14ac:dyDescent="0.2">
      <c r="A345" s="239"/>
      <c r="B345" s="337"/>
      <c r="C345" s="337"/>
      <c r="D345" s="337"/>
      <c r="E345" s="337"/>
      <c r="F345" s="337"/>
      <c r="G345" s="337"/>
      <c r="H345" s="337"/>
      <c r="I345" s="337"/>
      <c r="J345" s="254"/>
    </row>
    <row r="346" spans="1:10" x14ac:dyDescent="0.2">
      <c r="A346" s="239"/>
      <c r="B346" s="337"/>
      <c r="C346" s="337"/>
      <c r="D346" s="337"/>
      <c r="E346" s="337"/>
      <c r="F346" s="337"/>
      <c r="G346" s="337"/>
      <c r="H346" s="337"/>
      <c r="I346" s="337"/>
      <c r="J346" s="254"/>
    </row>
    <row r="347" spans="1:10" x14ac:dyDescent="0.2">
      <c r="A347" s="239"/>
      <c r="B347" s="337"/>
      <c r="C347" s="337"/>
      <c r="D347" s="337"/>
      <c r="E347" s="337"/>
      <c r="F347" s="337"/>
      <c r="G347" s="337"/>
      <c r="H347" s="337"/>
      <c r="I347" s="337"/>
      <c r="J347" s="254"/>
    </row>
    <row r="348" spans="1:10" x14ac:dyDescent="0.2">
      <c r="A348" s="239"/>
      <c r="B348" s="337"/>
      <c r="C348" s="337"/>
      <c r="D348" s="337"/>
      <c r="E348" s="337"/>
      <c r="F348" s="337"/>
      <c r="G348" s="337"/>
      <c r="H348" s="337"/>
      <c r="I348" s="337"/>
      <c r="J348" s="254"/>
    </row>
    <row r="349" spans="1:10" x14ac:dyDescent="0.2">
      <c r="A349" s="239"/>
      <c r="B349" s="337"/>
      <c r="C349" s="337"/>
      <c r="D349" s="337"/>
      <c r="E349" s="337"/>
      <c r="F349" s="337"/>
      <c r="G349" s="337"/>
      <c r="H349" s="337"/>
      <c r="I349" s="337"/>
      <c r="J349" s="254"/>
    </row>
    <row r="350" spans="1:10" x14ac:dyDescent="0.2">
      <c r="A350" s="239"/>
      <c r="B350" s="337"/>
      <c r="C350" s="337"/>
      <c r="D350" s="337"/>
      <c r="E350" s="337"/>
      <c r="F350" s="337"/>
      <c r="G350" s="337"/>
      <c r="H350" s="337"/>
      <c r="I350" s="337"/>
      <c r="J350" s="254"/>
    </row>
    <row r="351" spans="1:10" x14ac:dyDescent="0.2">
      <c r="A351" s="239"/>
      <c r="B351" s="337"/>
      <c r="C351" s="337"/>
      <c r="D351" s="337"/>
      <c r="E351" s="337"/>
      <c r="F351" s="337"/>
      <c r="G351" s="337"/>
      <c r="H351" s="337"/>
      <c r="I351" s="337"/>
      <c r="J351" s="254"/>
    </row>
    <row r="352" spans="1:10" x14ac:dyDescent="0.2">
      <c r="A352" s="239"/>
      <c r="B352" s="337"/>
      <c r="C352" s="337"/>
      <c r="D352" s="337"/>
      <c r="E352" s="337"/>
      <c r="F352" s="337"/>
      <c r="G352" s="337"/>
      <c r="H352" s="337"/>
      <c r="I352" s="337"/>
      <c r="J352" s="254"/>
    </row>
    <row r="353" spans="1:10" x14ac:dyDescent="0.2">
      <c r="A353" s="239"/>
      <c r="B353" s="337"/>
      <c r="C353" s="337"/>
      <c r="D353" s="337"/>
      <c r="E353" s="337"/>
      <c r="F353" s="337"/>
      <c r="G353" s="337"/>
      <c r="H353" s="337"/>
      <c r="I353" s="337"/>
      <c r="J353" s="254"/>
    </row>
    <row r="354" spans="1:10" x14ac:dyDescent="0.2">
      <c r="A354" s="239"/>
      <c r="B354" s="337"/>
      <c r="C354" s="337"/>
      <c r="D354" s="337"/>
      <c r="E354" s="337"/>
      <c r="F354" s="337"/>
      <c r="G354" s="337"/>
      <c r="H354" s="337"/>
      <c r="I354" s="337"/>
      <c r="J354" s="254"/>
    </row>
    <row r="355" spans="1:10" x14ac:dyDescent="0.2">
      <c r="A355" s="239"/>
      <c r="B355" s="337"/>
      <c r="C355" s="337"/>
      <c r="D355" s="337"/>
      <c r="E355" s="337"/>
      <c r="F355" s="337"/>
      <c r="G355" s="337"/>
      <c r="H355" s="337"/>
      <c r="I355" s="337"/>
      <c r="J355" s="254"/>
    </row>
    <row r="356" spans="1:10" x14ac:dyDescent="0.2">
      <c r="A356" s="239"/>
      <c r="B356" s="337"/>
      <c r="C356" s="337"/>
      <c r="D356" s="337"/>
      <c r="E356" s="337"/>
      <c r="F356" s="337"/>
      <c r="G356" s="337"/>
      <c r="H356" s="337"/>
      <c r="I356" s="337"/>
      <c r="J356" s="254"/>
    </row>
    <row r="357" spans="1:10" x14ac:dyDescent="0.2">
      <c r="A357" s="239"/>
      <c r="B357" s="337"/>
      <c r="C357" s="337"/>
      <c r="D357" s="337"/>
      <c r="E357" s="337"/>
      <c r="F357" s="337"/>
      <c r="G357" s="337"/>
      <c r="H357" s="337"/>
      <c r="I357" s="337"/>
      <c r="J357" s="254"/>
    </row>
    <row r="358" spans="1:10" x14ac:dyDescent="0.2">
      <c r="A358" s="239"/>
      <c r="B358" s="337"/>
      <c r="C358" s="337"/>
      <c r="D358" s="337"/>
      <c r="E358" s="337"/>
      <c r="F358" s="337"/>
      <c r="G358" s="337"/>
      <c r="H358" s="337"/>
      <c r="I358" s="337"/>
      <c r="J358" s="254"/>
    </row>
    <row r="359" spans="1:10" x14ac:dyDescent="0.2">
      <c r="A359" s="239"/>
      <c r="B359" s="337"/>
      <c r="C359" s="337"/>
      <c r="D359" s="337"/>
      <c r="E359" s="337"/>
      <c r="F359" s="337"/>
      <c r="G359" s="337"/>
      <c r="H359" s="337"/>
      <c r="I359" s="337"/>
      <c r="J359" s="254"/>
    </row>
    <row r="360" spans="1:10" x14ac:dyDescent="0.2">
      <c r="A360" s="239"/>
      <c r="B360" s="337"/>
      <c r="C360" s="337"/>
      <c r="D360" s="337"/>
      <c r="E360" s="337"/>
      <c r="F360" s="337"/>
      <c r="G360" s="337"/>
      <c r="H360" s="337"/>
      <c r="I360" s="337"/>
      <c r="J360" s="254"/>
    </row>
    <row r="361" spans="1:10" x14ac:dyDescent="0.2">
      <c r="A361" s="239"/>
      <c r="B361" s="337"/>
      <c r="C361" s="337"/>
      <c r="D361" s="337"/>
      <c r="E361" s="337"/>
      <c r="F361" s="337"/>
      <c r="G361" s="337"/>
      <c r="H361" s="337"/>
      <c r="I361" s="337"/>
      <c r="J361" s="254"/>
    </row>
    <row r="362" spans="1:10" x14ac:dyDescent="0.2">
      <c r="A362" s="239"/>
      <c r="B362" s="337"/>
      <c r="C362" s="337"/>
      <c r="D362" s="337"/>
      <c r="E362" s="337"/>
      <c r="F362" s="337"/>
      <c r="G362" s="337"/>
      <c r="H362" s="337"/>
      <c r="I362" s="337"/>
      <c r="J362" s="254"/>
    </row>
    <row r="363" spans="1:10" x14ac:dyDescent="0.2">
      <c r="A363" s="239"/>
      <c r="B363" s="337"/>
      <c r="C363" s="337"/>
      <c r="D363" s="337"/>
      <c r="E363" s="337"/>
      <c r="F363" s="337"/>
      <c r="G363" s="337"/>
      <c r="H363" s="337"/>
      <c r="I363" s="337"/>
      <c r="J363" s="254"/>
    </row>
    <row r="364" spans="1:10" x14ac:dyDescent="0.2">
      <c r="A364" s="239"/>
      <c r="B364" s="337"/>
      <c r="C364" s="337"/>
      <c r="D364" s="337"/>
      <c r="E364" s="337"/>
      <c r="F364" s="337"/>
      <c r="G364" s="337"/>
      <c r="H364" s="337"/>
      <c r="I364" s="337"/>
      <c r="J364" s="254"/>
    </row>
    <row r="365" spans="1:10" x14ac:dyDescent="0.2">
      <c r="A365" s="239"/>
      <c r="B365" s="337"/>
      <c r="C365" s="337"/>
      <c r="D365" s="337"/>
      <c r="E365" s="337"/>
      <c r="F365" s="337"/>
      <c r="G365" s="337"/>
      <c r="H365" s="337"/>
      <c r="I365" s="337"/>
      <c r="J365" s="254"/>
    </row>
    <row r="366" spans="1:10" x14ac:dyDescent="0.2">
      <c r="A366" s="239"/>
      <c r="B366" s="337"/>
      <c r="C366" s="337"/>
      <c r="D366" s="337"/>
      <c r="E366" s="337"/>
      <c r="F366" s="337"/>
      <c r="G366" s="337"/>
      <c r="H366" s="337"/>
      <c r="I366" s="337"/>
      <c r="J366" s="254"/>
    </row>
    <row r="367" spans="1:10" x14ac:dyDescent="0.2">
      <c r="A367" s="239"/>
      <c r="B367" s="337"/>
      <c r="C367" s="337"/>
      <c r="D367" s="337"/>
      <c r="E367" s="337"/>
      <c r="F367" s="337"/>
      <c r="G367" s="337"/>
      <c r="H367" s="337"/>
      <c r="I367" s="337"/>
      <c r="J367" s="254"/>
    </row>
    <row r="368" spans="1:10" x14ac:dyDescent="0.2">
      <c r="A368" s="239"/>
      <c r="B368" s="337"/>
      <c r="C368" s="337"/>
      <c r="D368" s="337"/>
      <c r="E368" s="337"/>
      <c r="F368" s="337"/>
      <c r="G368" s="337"/>
      <c r="H368" s="337"/>
      <c r="I368" s="337"/>
      <c r="J368" s="254"/>
    </row>
    <row r="369" spans="1:10" x14ac:dyDescent="0.2">
      <c r="A369" s="239"/>
      <c r="B369" s="337"/>
      <c r="C369" s="337"/>
      <c r="D369" s="337"/>
      <c r="E369" s="337"/>
      <c r="F369" s="337"/>
      <c r="G369" s="337"/>
      <c r="H369" s="337"/>
      <c r="I369" s="337"/>
      <c r="J369" s="254"/>
    </row>
    <row r="370" spans="1:10" x14ac:dyDescent="0.2">
      <c r="A370" s="239"/>
      <c r="B370" s="337"/>
      <c r="C370" s="337"/>
      <c r="D370" s="337"/>
      <c r="E370" s="337"/>
      <c r="F370" s="337"/>
      <c r="G370" s="337"/>
      <c r="H370" s="337"/>
      <c r="I370" s="337"/>
      <c r="J370" s="254"/>
    </row>
    <row r="371" spans="1:10" x14ac:dyDescent="0.2">
      <c r="A371" s="239"/>
      <c r="B371" s="337"/>
      <c r="C371" s="337"/>
      <c r="D371" s="337"/>
      <c r="E371" s="337"/>
      <c r="F371" s="337"/>
      <c r="G371" s="337"/>
      <c r="H371" s="337"/>
      <c r="I371" s="337"/>
      <c r="J371" s="254"/>
    </row>
    <row r="372" spans="1:10" x14ac:dyDescent="0.2">
      <c r="A372" s="239"/>
      <c r="B372" s="337"/>
      <c r="C372" s="337"/>
      <c r="D372" s="337"/>
      <c r="E372" s="337"/>
      <c r="F372" s="337"/>
      <c r="G372" s="337"/>
      <c r="H372" s="337"/>
      <c r="I372" s="337"/>
      <c r="J372" s="254"/>
    </row>
    <row r="373" spans="1:10" x14ac:dyDescent="0.2">
      <c r="A373" s="239"/>
      <c r="B373" s="337"/>
      <c r="C373" s="337"/>
      <c r="D373" s="337"/>
      <c r="E373" s="337"/>
      <c r="F373" s="337"/>
      <c r="G373" s="337"/>
      <c r="H373" s="337"/>
      <c r="I373" s="337"/>
      <c r="J373" s="254"/>
    </row>
    <row r="374" spans="1:10" x14ac:dyDescent="0.2">
      <c r="A374" s="239"/>
      <c r="B374" s="337"/>
      <c r="C374" s="337"/>
      <c r="D374" s="337"/>
      <c r="E374" s="337"/>
      <c r="F374" s="337"/>
      <c r="G374" s="337"/>
      <c r="H374" s="337"/>
      <c r="I374" s="337"/>
      <c r="J374" s="254"/>
    </row>
    <row r="375" spans="1:10" x14ac:dyDescent="0.2">
      <c r="A375" s="239"/>
      <c r="B375" s="337"/>
      <c r="C375" s="337"/>
      <c r="D375" s="337"/>
      <c r="E375" s="337"/>
      <c r="F375" s="337"/>
      <c r="G375" s="337"/>
      <c r="H375" s="337"/>
      <c r="I375" s="337"/>
      <c r="J375" s="254"/>
    </row>
    <row r="376" spans="1:10" x14ac:dyDescent="0.2">
      <c r="A376" s="239"/>
      <c r="B376" s="337"/>
      <c r="C376" s="337"/>
      <c r="D376" s="337"/>
      <c r="E376" s="337"/>
      <c r="F376" s="337"/>
      <c r="G376" s="337"/>
      <c r="H376" s="337"/>
      <c r="I376" s="337"/>
      <c r="J376" s="254"/>
    </row>
    <row r="377" spans="1:10" x14ac:dyDescent="0.2">
      <c r="A377" s="239"/>
      <c r="B377" s="337"/>
      <c r="C377" s="337"/>
      <c r="D377" s="337"/>
      <c r="E377" s="337"/>
      <c r="F377" s="337"/>
      <c r="G377" s="337"/>
      <c r="H377" s="337"/>
      <c r="I377" s="337"/>
      <c r="J377" s="254"/>
    </row>
    <row r="378" spans="1:10" x14ac:dyDescent="0.2">
      <c r="A378" s="239"/>
      <c r="B378" s="337"/>
      <c r="C378" s="337"/>
      <c r="D378" s="337"/>
      <c r="E378" s="337"/>
      <c r="F378" s="337"/>
      <c r="G378" s="337"/>
      <c r="H378" s="337"/>
      <c r="I378" s="337"/>
      <c r="J378" s="254"/>
    </row>
    <row r="379" spans="1:10" x14ac:dyDescent="0.2">
      <c r="A379" s="239"/>
      <c r="B379" s="337"/>
      <c r="C379" s="337"/>
      <c r="D379" s="337"/>
      <c r="E379" s="337"/>
      <c r="F379" s="337"/>
      <c r="G379" s="337"/>
      <c r="H379" s="337"/>
      <c r="I379" s="337"/>
      <c r="J379" s="254"/>
    </row>
    <row r="380" spans="1:10" x14ac:dyDescent="0.2">
      <c r="A380" s="239"/>
      <c r="B380" s="337"/>
      <c r="C380" s="337"/>
      <c r="D380" s="337"/>
      <c r="E380" s="337"/>
      <c r="F380" s="337"/>
      <c r="G380" s="337"/>
      <c r="H380" s="337"/>
      <c r="I380" s="337"/>
      <c r="J380" s="254"/>
    </row>
    <row r="381" spans="1:10" x14ac:dyDescent="0.2">
      <c r="A381" s="239"/>
      <c r="B381" s="337"/>
      <c r="C381" s="337"/>
      <c r="D381" s="337"/>
      <c r="E381" s="337"/>
      <c r="F381" s="337"/>
      <c r="G381" s="337"/>
      <c r="H381" s="337"/>
      <c r="I381" s="337"/>
      <c r="J381" s="254"/>
    </row>
    <row r="382" spans="1:10" x14ac:dyDescent="0.2">
      <c r="A382" s="239"/>
      <c r="B382" s="337"/>
      <c r="C382" s="337"/>
      <c r="D382" s="337"/>
      <c r="E382" s="337"/>
      <c r="F382" s="337"/>
      <c r="G382" s="337"/>
      <c r="H382" s="337"/>
      <c r="I382" s="337"/>
      <c r="J382" s="254"/>
    </row>
    <row r="383" spans="1:10" x14ac:dyDescent="0.2">
      <c r="A383" s="239"/>
      <c r="B383" s="337"/>
      <c r="C383" s="337"/>
      <c r="D383" s="337"/>
      <c r="E383" s="337"/>
      <c r="F383" s="337"/>
      <c r="G383" s="337"/>
      <c r="H383" s="337"/>
      <c r="I383" s="337"/>
      <c r="J383" s="254"/>
    </row>
    <row r="384" spans="1:10" x14ac:dyDescent="0.2">
      <c r="A384" s="239"/>
      <c r="B384" s="337"/>
      <c r="C384" s="337"/>
      <c r="D384" s="337"/>
      <c r="E384" s="337"/>
      <c r="F384" s="337"/>
      <c r="G384" s="337"/>
      <c r="H384" s="337"/>
      <c r="I384" s="337"/>
      <c r="J384" s="254"/>
    </row>
    <row r="385" spans="1:10" x14ac:dyDescent="0.2">
      <c r="A385" s="239"/>
      <c r="B385" s="337"/>
      <c r="C385" s="337"/>
      <c r="D385" s="337"/>
      <c r="E385" s="337"/>
      <c r="F385" s="337"/>
      <c r="G385" s="337"/>
      <c r="H385" s="337"/>
      <c r="I385" s="337"/>
      <c r="J385" s="254"/>
    </row>
    <row r="386" spans="1:10" x14ac:dyDescent="0.2">
      <c r="A386" s="239"/>
      <c r="B386" s="337"/>
      <c r="C386" s="337"/>
      <c r="D386" s="337"/>
      <c r="E386" s="337"/>
      <c r="F386" s="337"/>
      <c r="G386" s="337"/>
      <c r="H386" s="337"/>
      <c r="I386" s="337"/>
      <c r="J386" s="254"/>
    </row>
    <row r="387" spans="1:10" x14ac:dyDescent="0.2">
      <c r="A387" s="239"/>
      <c r="B387" s="337"/>
      <c r="C387" s="337"/>
      <c r="D387" s="337"/>
      <c r="E387" s="337"/>
      <c r="F387" s="337"/>
      <c r="G387" s="337"/>
      <c r="H387" s="337"/>
      <c r="I387" s="337"/>
      <c r="J387" s="254"/>
    </row>
    <row r="388" spans="1:10" x14ac:dyDescent="0.2">
      <c r="A388" s="239"/>
      <c r="B388" s="337"/>
      <c r="C388" s="337"/>
      <c r="D388" s="337"/>
      <c r="E388" s="337"/>
      <c r="F388" s="337"/>
      <c r="G388" s="337"/>
      <c r="H388" s="337"/>
      <c r="I388" s="337"/>
      <c r="J388" s="254"/>
    </row>
    <row r="389" spans="1:10" x14ac:dyDescent="0.2">
      <c r="A389" s="239"/>
      <c r="B389" s="337"/>
      <c r="C389" s="337"/>
      <c r="D389" s="337"/>
      <c r="E389" s="337"/>
      <c r="F389" s="337"/>
      <c r="G389" s="337"/>
      <c r="H389" s="337"/>
      <c r="I389" s="337"/>
      <c r="J389" s="254"/>
    </row>
    <row r="390" spans="1:10" x14ac:dyDescent="0.2">
      <c r="A390" s="239"/>
      <c r="B390" s="337"/>
      <c r="C390" s="337"/>
      <c r="D390" s="337"/>
      <c r="E390" s="337"/>
      <c r="F390" s="337"/>
      <c r="G390" s="337"/>
      <c r="H390" s="337"/>
      <c r="I390" s="337"/>
      <c r="J390" s="254"/>
    </row>
    <row r="391" spans="1:10" x14ac:dyDescent="0.2">
      <c r="A391" s="239"/>
      <c r="B391" s="337"/>
      <c r="C391" s="337"/>
      <c r="D391" s="337"/>
      <c r="E391" s="337"/>
      <c r="F391" s="337"/>
      <c r="G391" s="337"/>
      <c r="H391" s="337"/>
      <c r="I391" s="337"/>
      <c r="J391" s="254"/>
    </row>
    <row r="392" spans="1:10" x14ac:dyDescent="0.2">
      <c r="A392" s="239"/>
      <c r="B392" s="337"/>
      <c r="C392" s="337"/>
      <c r="D392" s="337"/>
      <c r="E392" s="337"/>
      <c r="F392" s="337"/>
      <c r="G392" s="337"/>
      <c r="H392" s="337"/>
      <c r="I392" s="337"/>
      <c r="J392" s="254"/>
    </row>
    <row r="393" spans="1:10" x14ac:dyDescent="0.2">
      <c r="A393" s="239"/>
      <c r="B393" s="337"/>
      <c r="C393" s="337"/>
      <c r="D393" s="337"/>
      <c r="E393" s="337"/>
      <c r="F393" s="337"/>
      <c r="G393" s="337"/>
      <c r="H393" s="337"/>
      <c r="I393" s="337"/>
      <c r="J393" s="254"/>
    </row>
    <row r="394" spans="1:10" x14ac:dyDescent="0.2">
      <c r="A394" s="239"/>
      <c r="B394" s="337"/>
      <c r="C394" s="337"/>
      <c r="D394" s="337"/>
      <c r="E394" s="337"/>
      <c r="F394" s="337"/>
      <c r="G394" s="337"/>
      <c r="H394" s="337"/>
      <c r="I394" s="337"/>
      <c r="J394" s="254"/>
    </row>
    <row r="395" spans="1:10" x14ac:dyDescent="0.2">
      <c r="A395" s="239"/>
      <c r="B395" s="337"/>
      <c r="C395" s="337"/>
      <c r="D395" s="337"/>
      <c r="E395" s="337"/>
      <c r="F395" s="337"/>
      <c r="G395" s="337"/>
      <c r="H395" s="337"/>
      <c r="I395" s="337"/>
      <c r="J395" s="254"/>
    </row>
    <row r="396" spans="1:10" x14ac:dyDescent="0.2">
      <c r="A396" s="239"/>
      <c r="B396" s="337"/>
      <c r="C396" s="337"/>
      <c r="D396" s="337"/>
      <c r="E396" s="337"/>
      <c r="F396" s="337"/>
      <c r="G396" s="337"/>
      <c r="H396" s="337"/>
      <c r="I396" s="337"/>
      <c r="J396" s="254"/>
    </row>
    <row r="397" spans="1:10" x14ac:dyDescent="0.2">
      <c r="A397" s="239"/>
      <c r="B397" s="337"/>
      <c r="C397" s="337"/>
      <c r="D397" s="337"/>
      <c r="E397" s="337"/>
      <c r="F397" s="337"/>
      <c r="G397" s="337"/>
      <c r="H397" s="337"/>
      <c r="I397" s="337"/>
      <c r="J397" s="254"/>
    </row>
    <row r="398" spans="1:10" x14ac:dyDescent="0.2">
      <c r="A398" s="239"/>
      <c r="B398" s="337"/>
      <c r="C398" s="337"/>
      <c r="D398" s="337"/>
      <c r="E398" s="337"/>
      <c r="F398" s="337"/>
      <c r="G398" s="337"/>
      <c r="H398" s="337"/>
      <c r="I398" s="337"/>
      <c r="J398" s="254"/>
    </row>
    <row r="399" spans="1:10" x14ac:dyDescent="0.2">
      <c r="A399" s="239"/>
      <c r="B399" s="337"/>
      <c r="C399" s="337"/>
      <c r="D399" s="337"/>
      <c r="E399" s="337"/>
      <c r="F399" s="337"/>
      <c r="G399" s="337"/>
      <c r="H399" s="337"/>
      <c r="I399" s="337"/>
      <c r="J399" s="254"/>
    </row>
    <row r="400" spans="1:10" x14ac:dyDescent="0.2">
      <c r="A400" s="239"/>
      <c r="B400" s="337"/>
      <c r="C400" s="337"/>
      <c r="D400" s="337"/>
      <c r="E400" s="337"/>
      <c r="F400" s="337"/>
      <c r="G400" s="337"/>
      <c r="H400" s="337"/>
      <c r="I400" s="337"/>
      <c r="J400" s="254"/>
    </row>
    <row r="401" spans="1:10" x14ac:dyDescent="0.2">
      <c r="A401" s="239"/>
      <c r="B401" s="337"/>
      <c r="C401" s="337"/>
      <c r="D401" s="337"/>
      <c r="E401" s="337"/>
      <c r="F401" s="337"/>
      <c r="G401" s="337"/>
      <c r="H401" s="337"/>
      <c r="I401" s="337"/>
      <c r="J401" s="254"/>
    </row>
    <row r="402" spans="1:10" x14ac:dyDescent="0.2">
      <c r="A402" s="239"/>
      <c r="B402" s="337"/>
      <c r="C402" s="337"/>
      <c r="D402" s="337"/>
      <c r="E402" s="337"/>
      <c r="F402" s="337"/>
      <c r="G402" s="337"/>
      <c r="H402" s="337"/>
      <c r="I402" s="337"/>
      <c r="J402" s="254"/>
    </row>
    <row r="403" spans="1:10" x14ac:dyDescent="0.2">
      <c r="A403" s="239"/>
      <c r="B403" s="337"/>
      <c r="C403" s="337"/>
      <c r="D403" s="337"/>
      <c r="E403" s="337"/>
      <c r="F403" s="337"/>
      <c r="G403" s="337"/>
      <c r="H403" s="337"/>
      <c r="I403" s="337"/>
      <c r="J403" s="254"/>
    </row>
    <row r="404" spans="1:10" x14ac:dyDescent="0.2">
      <c r="A404" s="239"/>
      <c r="B404" s="337"/>
      <c r="C404" s="337"/>
      <c r="D404" s="337"/>
      <c r="E404" s="337"/>
      <c r="F404" s="337"/>
      <c r="G404" s="337"/>
      <c r="H404" s="337"/>
      <c r="I404" s="337"/>
      <c r="J404" s="254"/>
    </row>
    <row r="405" spans="1:10" x14ac:dyDescent="0.2">
      <c r="A405" s="239"/>
      <c r="B405" s="337"/>
      <c r="C405" s="337"/>
      <c r="D405" s="337"/>
      <c r="E405" s="337"/>
      <c r="F405" s="337"/>
      <c r="G405" s="337"/>
      <c r="H405" s="337"/>
      <c r="I405" s="337"/>
      <c r="J405" s="254"/>
    </row>
    <row r="406" spans="1:10" x14ac:dyDescent="0.2">
      <c r="A406" s="239"/>
      <c r="B406" s="337"/>
      <c r="C406" s="337"/>
      <c r="D406" s="337"/>
      <c r="E406" s="337"/>
      <c r="F406" s="337"/>
      <c r="G406" s="337"/>
      <c r="H406" s="337"/>
      <c r="I406" s="337"/>
      <c r="J406" s="254"/>
    </row>
    <row r="407" spans="1:10" x14ac:dyDescent="0.2">
      <c r="A407" s="239"/>
      <c r="B407" s="337"/>
      <c r="C407" s="337"/>
      <c r="D407" s="337"/>
      <c r="E407" s="337"/>
      <c r="F407" s="337"/>
      <c r="G407" s="337"/>
      <c r="H407" s="337"/>
      <c r="I407" s="337"/>
      <c r="J407" s="254"/>
    </row>
    <row r="408" spans="1:10" x14ac:dyDescent="0.2">
      <c r="A408" s="239"/>
      <c r="B408" s="337"/>
      <c r="C408" s="337"/>
      <c r="D408" s="337"/>
      <c r="E408" s="337"/>
      <c r="F408" s="337"/>
      <c r="G408" s="337"/>
      <c r="H408" s="337"/>
      <c r="I408" s="337"/>
      <c r="J408" s="254"/>
    </row>
    <row r="409" spans="1:10" x14ac:dyDescent="0.2">
      <c r="A409" s="239"/>
      <c r="B409" s="337"/>
      <c r="C409" s="337"/>
      <c r="D409" s="337"/>
      <c r="E409" s="337"/>
      <c r="F409" s="337"/>
      <c r="G409" s="337"/>
      <c r="H409" s="337"/>
      <c r="I409" s="337"/>
      <c r="J409" s="254"/>
    </row>
    <row r="410" spans="1:10" x14ac:dyDescent="0.2">
      <c r="A410" s="239"/>
      <c r="B410" s="337"/>
      <c r="C410" s="337"/>
      <c r="D410" s="337"/>
      <c r="E410" s="337"/>
      <c r="F410" s="337"/>
      <c r="G410" s="337"/>
      <c r="H410" s="337"/>
      <c r="I410" s="337"/>
      <c r="J410" s="254"/>
    </row>
    <row r="411" spans="1:10" x14ac:dyDescent="0.2">
      <c r="A411" s="239"/>
      <c r="B411" s="337"/>
      <c r="C411" s="337"/>
      <c r="D411" s="337"/>
      <c r="E411" s="337"/>
      <c r="F411" s="337"/>
      <c r="G411" s="337"/>
      <c r="H411" s="337"/>
      <c r="I411" s="337"/>
      <c r="J411" s="254"/>
    </row>
    <row r="412" spans="1:10" x14ac:dyDescent="0.2">
      <c r="A412" s="239"/>
      <c r="B412" s="337"/>
      <c r="C412" s="337"/>
      <c r="D412" s="337"/>
      <c r="E412" s="337"/>
      <c r="F412" s="337"/>
      <c r="G412" s="337"/>
      <c r="H412" s="337"/>
      <c r="I412" s="337"/>
      <c r="J412" s="254"/>
    </row>
    <row r="413" spans="1:10" x14ac:dyDescent="0.2">
      <c r="A413" s="239"/>
      <c r="B413" s="337"/>
      <c r="C413" s="337"/>
      <c r="D413" s="337"/>
      <c r="E413" s="337"/>
      <c r="F413" s="337"/>
      <c r="G413" s="337"/>
      <c r="H413" s="337"/>
      <c r="I413" s="337"/>
      <c r="J413" s="254"/>
    </row>
    <row r="414" spans="1:10" x14ac:dyDescent="0.2">
      <c r="A414" s="239"/>
      <c r="B414" s="337"/>
      <c r="C414" s="337"/>
      <c r="D414" s="337"/>
      <c r="E414" s="337"/>
      <c r="F414" s="337"/>
      <c r="G414" s="337"/>
      <c r="H414" s="337"/>
      <c r="I414" s="337"/>
      <c r="J414" s="254"/>
    </row>
    <row r="415" spans="1:10" x14ac:dyDescent="0.2">
      <c r="A415" s="239"/>
      <c r="B415" s="337"/>
      <c r="C415" s="337"/>
      <c r="D415" s="337"/>
      <c r="E415" s="337"/>
      <c r="F415" s="337"/>
      <c r="G415" s="337"/>
      <c r="H415" s="337"/>
      <c r="I415" s="337"/>
      <c r="J415" s="254"/>
    </row>
    <row r="416" spans="1:10" x14ac:dyDescent="0.2">
      <c r="A416" s="239"/>
      <c r="B416" s="337"/>
      <c r="C416" s="337"/>
      <c r="D416" s="337"/>
      <c r="E416" s="337"/>
      <c r="F416" s="337"/>
      <c r="G416" s="337"/>
      <c r="H416" s="337"/>
      <c r="I416" s="337"/>
      <c r="J416" s="254"/>
    </row>
    <row r="417" spans="1:10" x14ac:dyDescent="0.2">
      <c r="A417" s="239"/>
      <c r="B417" s="337"/>
      <c r="C417" s="337"/>
      <c r="D417" s="337"/>
      <c r="E417" s="337"/>
      <c r="F417" s="337"/>
      <c r="G417" s="337"/>
      <c r="H417" s="337"/>
      <c r="I417" s="337"/>
      <c r="J417" s="254"/>
    </row>
    <row r="418" spans="1:10" x14ac:dyDescent="0.2">
      <c r="A418" s="239"/>
      <c r="B418" s="337"/>
      <c r="C418" s="337"/>
      <c r="D418" s="337"/>
      <c r="E418" s="337"/>
      <c r="F418" s="337"/>
      <c r="G418" s="337"/>
      <c r="H418" s="337"/>
      <c r="I418" s="337"/>
      <c r="J418" s="254"/>
    </row>
    <row r="419" spans="1:10" x14ac:dyDescent="0.2">
      <c r="A419" s="239"/>
      <c r="B419" s="337"/>
      <c r="C419" s="337"/>
      <c r="D419" s="337"/>
      <c r="E419" s="337"/>
      <c r="F419" s="337"/>
      <c r="G419" s="337"/>
      <c r="H419" s="337"/>
      <c r="I419" s="337"/>
      <c r="J419" s="254"/>
    </row>
    <row r="420" spans="1:10" x14ac:dyDescent="0.2">
      <c r="A420" s="239"/>
      <c r="B420" s="337"/>
      <c r="C420" s="337"/>
      <c r="D420" s="337"/>
      <c r="E420" s="337"/>
      <c r="F420" s="337"/>
      <c r="G420" s="337"/>
      <c r="H420" s="337"/>
      <c r="I420" s="337"/>
      <c r="J420" s="254"/>
    </row>
    <row r="421" spans="1:10" x14ac:dyDescent="0.2">
      <c r="A421" s="239"/>
      <c r="B421" s="337"/>
      <c r="C421" s="337"/>
      <c r="D421" s="337"/>
      <c r="E421" s="337"/>
      <c r="F421" s="337"/>
      <c r="G421" s="337"/>
      <c r="H421" s="337"/>
      <c r="I421" s="337"/>
      <c r="J421" s="254"/>
    </row>
    <row r="422" spans="1:10" x14ac:dyDescent="0.2">
      <c r="A422" s="239"/>
      <c r="B422" s="337"/>
      <c r="C422" s="337"/>
      <c r="D422" s="337"/>
      <c r="E422" s="337"/>
      <c r="F422" s="337"/>
      <c r="G422" s="337"/>
      <c r="H422" s="337"/>
      <c r="I422" s="337"/>
      <c r="J422" s="254"/>
    </row>
    <row r="423" spans="1:10" x14ac:dyDescent="0.2">
      <c r="A423" s="239"/>
      <c r="B423" s="337"/>
      <c r="C423" s="337"/>
      <c r="D423" s="337"/>
      <c r="E423" s="337"/>
      <c r="F423" s="337"/>
      <c r="G423" s="337"/>
      <c r="H423" s="337"/>
      <c r="I423" s="337"/>
      <c r="J423" s="254"/>
    </row>
    <row r="424" spans="1:10" x14ac:dyDescent="0.2">
      <c r="A424" s="239"/>
      <c r="B424" s="337"/>
      <c r="C424" s="337"/>
      <c r="D424" s="337"/>
      <c r="E424" s="337"/>
      <c r="F424" s="337"/>
      <c r="G424" s="337"/>
      <c r="H424" s="337"/>
      <c r="I424" s="337"/>
      <c r="J424" s="254"/>
    </row>
    <row r="425" spans="1:10" x14ac:dyDescent="0.2">
      <c r="A425" s="239"/>
      <c r="B425" s="337"/>
      <c r="C425" s="337"/>
      <c r="D425" s="337"/>
      <c r="E425" s="337"/>
      <c r="F425" s="337"/>
      <c r="G425" s="337"/>
      <c r="H425" s="337"/>
      <c r="I425" s="337"/>
      <c r="J425" s="254"/>
    </row>
    <row r="426" spans="1:10" x14ac:dyDescent="0.2">
      <c r="A426" s="239"/>
      <c r="B426" s="337"/>
      <c r="C426" s="337"/>
      <c r="D426" s="337"/>
      <c r="E426" s="337"/>
      <c r="F426" s="337"/>
      <c r="G426" s="337"/>
      <c r="H426" s="337"/>
      <c r="I426" s="337"/>
      <c r="J426" s="254"/>
    </row>
    <row r="427" spans="1:10" x14ac:dyDescent="0.2">
      <c r="A427" s="239"/>
      <c r="B427" s="337"/>
      <c r="C427" s="337"/>
      <c r="D427" s="337"/>
      <c r="E427" s="337"/>
      <c r="F427" s="337"/>
      <c r="G427" s="337"/>
      <c r="H427" s="337"/>
      <c r="I427" s="337"/>
      <c r="J427" s="254"/>
    </row>
    <row r="428" spans="1:10" x14ac:dyDescent="0.2">
      <c r="A428" s="239"/>
      <c r="B428" s="337"/>
      <c r="C428" s="337"/>
      <c r="D428" s="337"/>
      <c r="E428" s="337"/>
      <c r="F428" s="337"/>
      <c r="G428" s="337"/>
      <c r="H428" s="337"/>
      <c r="I428" s="337"/>
      <c r="J428" s="254"/>
    </row>
    <row r="429" spans="1:10" x14ac:dyDescent="0.2">
      <c r="A429" s="239"/>
      <c r="B429" s="337"/>
      <c r="C429" s="337"/>
      <c r="D429" s="337"/>
      <c r="E429" s="337"/>
      <c r="F429" s="337"/>
      <c r="G429" s="337"/>
      <c r="H429" s="337"/>
      <c r="I429" s="337"/>
      <c r="J429" s="254"/>
    </row>
    <row r="430" spans="1:10" x14ac:dyDescent="0.2">
      <c r="A430" s="239"/>
      <c r="B430" s="337"/>
      <c r="C430" s="337"/>
      <c r="D430" s="337"/>
      <c r="E430" s="337"/>
      <c r="F430" s="337"/>
      <c r="G430" s="337"/>
      <c r="H430" s="337"/>
      <c r="I430" s="337"/>
      <c r="J430" s="254"/>
    </row>
    <row r="431" spans="1:10" x14ac:dyDescent="0.2">
      <c r="A431" s="239"/>
      <c r="B431" s="337"/>
      <c r="C431" s="337"/>
      <c r="D431" s="337"/>
      <c r="E431" s="337"/>
      <c r="F431" s="337"/>
      <c r="G431" s="337"/>
      <c r="H431" s="337"/>
      <c r="I431" s="337"/>
      <c r="J431" s="254"/>
    </row>
    <row r="432" spans="1:10" x14ac:dyDescent="0.2">
      <c r="A432" s="239"/>
      <c r="B432" s="337"/>
      <c r="C432" s="337"/>
      <c r="D432" s="337"/>
      <c r="E432" s="337"/>
      <c r="F432" s="337"/>
      <c r="G432" s="337"/>
      <c r="H432" s="337"/>
      <c r="I432" s="337"/>
      <c r="J432" s="254"/>
    </row>
    <row r="433" spans="1:10" x14ac:dyDescent="0.2">
      <c r="A433" s="239"/>
      <c r="B433" s="337"/>
      <c r="C433" s="337"/>
      <c r="D433" s="337"/>
      <c r="E433" s="337"/>
      <c r="F433" s="337"/>
      <c r="G433" s="337"/>
      <c r="H433" s="337"/>
      <c r="I433" s="337"/>
      <c r="J433" s="254"/>
    </row>
    <row r="434" spans="1:10" x14ac:dyDescent="0.2">
      <c r="A434" s="239"/>
      <c r="B434" s="337"/>
      <c r="C434" s="337"/>
      <c r="D434" s="337"/>
      <c r="E434" s="337"/>
      <c r="F434" s="337"/>
      <c r="G434" s="337"/>
      <c r="H434" s="337"/>
      <c r="I434" s="337"/>
      <c r="J434" s="254"/>
    </row>
    <row r="435" spans="1:10" x14ac:dyDescent="0.2">
      <c r="A435" s="239"/>
      <c r="B435" s="337"/>
      <c r="C435" s="337"/>
      <c r="D435" s="337"/>
      <c r="E435" s="337"/>
      <c r="F435" s="337"/>
      <c r="G435" s="337"/>
      <c r="H435" s="337"/>
      <c r="I435" s="337"/>
      <c r="J435" s="254"/>
    </row>
    <row r="436" spans="1:10" x14ac:dyDescent="0.2">
      <c r="A436" s="239"/>
      <c r="B436" s="337"/>
      <c r="C436" s="337"/>
      <c r="D436" s="337"/>
      <c r="E436" s="337"/>
      <c r="F436" s="337"/>
      <c r="G436" s="337"/>
      <c r="H436" s="337"/>
      <c r="I436" s="337"/>
      <c r="J436" s="254"/>
    </row>
    <row r="437" spans="1:10" x14ac:dyDescent="0.2">
      <c r="A437" s="239"/>
      <c r="B437" s="337"/>
      <c r="C437" s="337"/>
      <c r="D437" s="337"/>
      <c r="E437" s="337"/>
      <c r="F437" s="337"/>
      <c r="G437" s="337"/>
      <c r="H437" s="337"/>
      <c r="I437" s="337"/>
      <c r="J437" s="254"/>
    </row>
    <row r="438" spans="1:10" x14ac:dyDescent="0.2">
      <c r="A438" s="239"/>
      <c r="B438" s="337"/>
      <c r="C438" s="337"/>
      <c r="D438" s="337"/>
      <c r="E438" s="337"/>
      <c r="F438" s="337"/>
      <c r="G438" s="337"/>
      <c r="H438" s="337"/>
      <c r="I438" s="337"/>
      <c r="J438" s="254"/>
    </row>
    <row r="439" spans="1:10" x14ac:dyDescent="0.2">
      <c r="A439" s="239"/>
      <c r="B439" s="337"/>
      <c r="C439" s="337"/>
      <c r="D439" s="337"/>
      <c r="E439" s="337"/>
      <c r="F439" s="337"/>
      <c r="G439" s="337"/>
      <c r="H439" s="337"/>
      <c r="I439" s="337"/>
      <c r="J439" s="254"/>
    </row>
    <row r="440" spans="1:10" x14ac:dyDescent="0.2">
      <c r="A440" s="239"/>
      <c r="B440" s="337"/>
      <c r="C440" s="337"/>
      <c r="D440" s="337"/>
      <c r="E440" s="337"/>
      <c r="F440" s="337"/>
      <c r="G440" s="337"/>
      <c r="H440" s="337"/>
      <c r="I440" s="337"/>
      <c r="J440" s="254"/>
    </row>
    <row r="441" spans="1:10" x14ac:dyDescent="0.2">
      <c r="A441" s="239"/>
      <c r="B441" s="337"/>
      <c r="C441" s="337"/>
      <c r="D441" s="337"/>
      <c r="E441" s="337"/>
      <c r="F441" s="337"/>
      <c r="G441" s="337"/>
      <c r="H441" s="337"/>
      <c r="I441" s="337"/>
      <c r="J441" s="254"/>
    </row>
    <row r="442" spans="1:10" x14ac:dyDescent="0.2">
      <c r="A442" s="239"/>
      <c r="B442" s="337"/>
      <c r="C442" s="337"/>
      <c r="D442" s="337"/>
      <c r="E442" s="337"/>
      <c r="F442" s="337"/>
      <c r="G442" s="337"/>
      <c r="H442" s="337"/>
      <c r="I442" s="337"/>
      <c r="J442" s="254"/>
    </row>
    <row r="443" spans="1:10" x14ac:dyDescent="0.2">
      <c r="A443" s="239"/>
      <c r="B443" s="337"/>
      <c r="C443" s="337"/>
      <c r="D443" s="337"/>
      <c r="E443" s="337"/>
      <c r="F443" s="337"/>
      <c r="G443" s="337"/>
      <c r="H443" s="337"/>
      <c r="I443" s="337"/>
      <c r="J443" s="254"/>
    </row>
    <row r="444" spans="1:10" x14ac:dyDescent="0.2">
      <c r="A444" s="239"/>
      <c r="B444" s="337"/>
      <c r="C444" s="337"/>
      <c r="D444" s="337"/>
      <c r="E444" s="337"/>
      <c r="F444" s="337"/>
      <c r="G444" s="337"/>
      <c r="H444" s="337"/>
      <c r="I444" s="337"/>
      <c r="J444" s="254"/>
    </row>
    <row r="445" spans="1:10" x14ac:dyDescent="0.2">
      <c r="A445" s="239"/>
      <c r="B445" s="337"/>
      <c r="C445" s="337"/>
      <c r="D445" s="337"/>
      <c r="E445" s="337"/>
      <c r="F445" s="337"/>
      <c r="G445" s="337"/>
      <c r="H445" s="337"/>
      <c r="I445" s="337"/>
      <c r="J445" s="254"/>
    </row>
    <row r="446" spans="1:10" x14ac:dyDescent="0.2">
      <c r="A446" s="239"/>
      <c r="B446" s="337"/>
      <c r="C446" s="337"/>
      <c r="D446" s="337"/>
      <c r="E446" s="337"/>
      <c r="F446" s="337"/>
      <c r="G446" s="337"/>
      <c r="H446" s="337"/>
      <c r="I446" s="337"/>
      <c r="J446" s="254"/>
    </row>
    <row r="447" spans="1:10" x14ac:dyDescent="0.2">
      <c r="A447" s="239"/>
      <c r="B447" s="337"/>
      <c r="C447" s="337"/>
      <c r="D447" s="337"/>
      <c r="E447" s="337"/>
      <c r="F447" s="337"/>
      <c r="G447" s="337"/>
      <c r="H447" s="337"/>
      <c r="I447" s="337"/>
      <c r="J447" s="254"/>
    </row>
    <row r="448" spans="1:10" x14ac:dyDescent="0.2">
      <c r="A448" s="239"/>
      <c r="B448" s="337"/>
      <c r="C448" s="337"/>
      <c r="D448" s="337"/>
      <c r="E448" s="337"/>
      <c r="F448" s="337"/>
      <c r="G448" s="337"/>
      <c r="H448" s="337"/>
      <c r="I448" s="337"/>
      <c r="J448" s="254"/>
    </row>
    <row r="449" spans="1:10" x14ac:dyDescent="0.2">
      <c r="A449" s="239"/>
      <c r="B449" s="337"/>
      <c r="C449" s="337"/>
      <c r="D449" s="337"/>
      <c r="E449" s="337"/>
      <c r="F449" s="337"/>
      <c r="G449" s="337"/>
      <c r="H449" s="337"/>
      <c r="I449" s="337"/>
      <c r="J449" s="254"/>
    </row>
    <row r="450" spans="1:10" x14ac:dyDescent="0.2">
      <c r="A450" s="239"/>
      <c r="B450" s="337"/>
      <c r="C450" s="337"/>
      <c r="D450" s="337"/>
      <c r="E450" s="337"/>
      <c r="F450" s="337"/>
      <c r="G450" s="337"/>
      <c r="H450" s="337"/>
      <c r="I450" s="337"/>
      <c r="J450" s="254"/>
    </row>
    <row r="451" spans="1:10" x14ac:dyDescent="0.2">
      <c r="A451" s="239"/>
      <c r="B451" s="337"/>
      <c r="C451" s="337"/>
      <c r="D451" s="337"/>
      <c r="E451" s="337"/>
      <c r="F451" s="337"/>
      <c r="G451" s="337"/>
      <c r="H451" s="337"/>
      <c r="I451" s="337"/>
      <c r="J451" s="254"/>
    </row>
    <row r="452" spans="1:10" x14ac:dyDescent="0.2">
      <c r="A452" s="239"/>
      <c r="B452" s="337"/>
      <c r="C452" s="337"/>
      <c r="D452" s="337"/>
      <c r="E452" s="337"/>
      <c r="F452" s="337"/>
      <c r="G452" s="337"/>
      <c r="H452" s="337"/>
      <c r="I452" s="337"/>
      <c r="J452" s="254"/>
    </row>
    <row r="453" spans="1:10" x14ac:dyDescent="0.2">
      <c r="A453" s="239"/>
      <c r="B453" s="337"/>
      <c r="C453" s="337"/>
      <c r="D453" s="337"/>
      <c r="E453" s="337"/>
      <c r="F453" s="337"/>
      <c r="G453" s="337"/>
      <c r="H453" s="337"/>
      <c r="I453" s="337"/>
      <c r="J453" s="254"/>
    </row>
    <row r="454" spans="1:10" x14ac:dyDescent="0.2">
      <c r="A454" s="239"/>
      <c r="B454" s="337"/>
      <c r="C454" s="337"/>
      <c r="D454" s="337"/>
      <c r="E454" s="337"/>
      <c r="F454" s="337"/>
      <c r="G454" s="337"/>
      <c r="H454" s="337"/>
      <c r="I454" s="337"/>
      <c r="J454" s="254"/>
    </row>
    <row r="455" spans="1:10" x14ac:dyDescent="0.2">
      <c r="A455" s="239"/>
      <c r="B455" s="337"/>
      <c r="C455" s="337"/>
      <c r="D455" s="337"/>
      <c r="E455" s="337"/>
      <c r="F455" s="337"/>
      <c r="G455" s="337"/>
      <c r="H455" s="337"/>
      <c r="I455" s="337"/>
      <c r="J455" s="254"/>
    </row>
    <row r="456" spans="1:10" x14ac:dyDescent="0.2">
      <c r="A456" s="239"/>
      <c r="B456" s="337"/>
      <c r="C456" s="337"/>
      <c r="D456" s="337"/>
      <c r="E456" s="337"/>
      <c r="F456" s="337"/>
      <c r="G456" s="337"/>
      <c r="H456" s="337"/>
      <c r="I456" s="337"/>
      <c r="J456" s="254"/>
    </row>
    <row r="457" spans="1:10" x14ac:dyDescent="0.2">
      <c r="A457" s="239"/>
      <c r="B457" s="337"/>
      <c r="C457" s="337"/>
      <c r="D457" s="337"/>
      <c r="E457" s="337"/>
      <c r="F457" s="337"/>
      <c r="G457" s="337"/>
      <c r="H457" s="337"/>
      <c r="I457" s="337"/>
      <c r="J457" s="254"/>
    </row>
    <row r="458" spans="1:10" x14ac:dyDescent="0.2">
      <c r="A458" s="239"/>
      <c r="B458" s="337"/>
      <c r="C458" s="337"/>
      <c r="D458" s="337"/>
      <c r="E458" s="337"/>
      <c r="F458" s="337"/>
      <c r="G458" s="337"/>
      <c r="H458" s="337"/>
      <c r="I458" s="337"/>
      <c r="J458" s="254"/>
    </row>
    <row r="459" spans="1:10" x14ac:dyDescent="0.2">
      <c r="A459" s="239"/>
      <c r="B459" s="337"/>
      <c r="C459" s="337"/>
      <c r="D459" s="337"/>
      <c r="E459" s="337"/>
      <c r="F459" s="337"/>
      <c r="G459" s="337"/>
      <c r="H459" s="337"/>
      <c r="I459" s="337"/>
      <c r="J459" s="254"/>
    </row>
    <row r="460" spans="1:10" x14ac:dyDescent="0.2">
      <c r="A460" s="239"/>
      <c r="B460" s="337"/>
      <c r="C460" s="337"/>
      <c r="D460" s="337"/>
      <c r="E460" s="337"/>
      <c r="F460" s="337"/>
      <c r="G460" s="337"/>
      <c r="H460" s="337"/>
      <c r="I460" s="337"/>
      <c r="J460" s="254"/>
    </row>
    <row r="461" spans="1:10" x14ac:dyDescent="0.2">
      <c r="A461" s="239"/>
      <c r="B461" s="337"/>
      <c r="C461" s="337"/>
      <c r="D461" s="337"/>
      <c r="E461" s="337"/>
      <c r="F461" s="337"/>
      <c r="G461" s="337"/>
      <c r="H461" s="337"/>
      <c r="I461" s="337"/>
      <c r="J461" s="254"/>
    </row>
    <row r="462" spans="1:10" x14ac:dyDescent="0.2">
      <c r="A462" s="239"/>
      <c r="B462" s="337"/>
      <c r="C462" s="337"/>
      <c r="D462" s="337"/>
      <c r="E462" s="337"/>
      <c r="F462" s="337"/>
      <c r="G462" s="337"/>
      <c r="H462" s="337"/>
      <c r="I462" s="337"/>
      <c r="J462" s="254"/>
    </row>
    <row r="463" spans="1:10" x14ac:dyDescent="0.2">
      <c r="A463" s="239"/>
      <c r="B463" s="337"/>
      <c r="C463" s="337"/>
      <c r="D463" s="337"/>
      <c r="E463" s="337"/>
      <c r="F463" s="337"/>
      <c r="G463" s="337"/>
      <c r="H463" s="337"/>
      <c r="I463" s="337"/>
      <c r="J463" s="254"/>
    </row>
    <row r="464" spans="1:10" x14ac:dyDescent="0.2">
      <c r="A464" s="239"/>
      <c r="B464" s="337"/>
      <c r="C464" s="337"/>
      <c r="D464" s="337"/>
      <c r="E464" s="337"/>
      <c r="F464" s="337"/>
      <c r="G464" s="337"/>
      <c r="H464" s="337"/>
      <c r="I464" s="337"/>
      <c r="J464" s="254"/>
    </row>
    <row r="465" spans="1:10" x14ac:dyDescent="0.2">
      <c r="A465" s="239"/>
      <c r="B465" s="337"/>
      <c r="C465" s="337"/>
      <c r="D465" s="337"/>
      <c r="E465" s="337"/>
      <c r="F465" s="337"/>
      <c r="G465" s="337"/>
      <c r="H465" s="337"/>
      <c r="I465" s="337"/>
      <c r="J465" s="254"/>
    </row>
    <row r="466" spans="1:10" x14ac:dyDescent="0.2">
      <c r="A466" s="239"/>
      <c r="B466" s="337"/>
      <c r="C466" s="337"/>
      <c r="D466" s="337"/>
      <c r="E466" s="337"/>
      <c r="F466" s="337"/>
      <c r="G466" s="337"/>
      <c r="H466" s="337"/>
      <c r="I466" s="337"/>
      <c r="J466" s="254"/>
    </row>
    <row r="467" spans="1:10" x14ac:dyDescent="0.2">
      <c r="A467" s="239"/>
      <c r="B467" s="337"/>
      <c r="C467" s="337"/>
      <c r="D467" s="337"/>
      <c r="E467" s="337"/>
      <c r="F467" s="337"/>
      <c r="G467" s="337"/>
      <c r="H467" s="337"/>
      <c r="I467" s="337"/>
      <c r="J467" s="254"/>
    </row>
    <row r="468" spans="1:10" x14ac:dyDescent="0.2">
      <c r="A468" s="239"/>
      <c r="B468" s="337"/>
      <c r="C468" s="337"/>
      <c r="D468" s="337"/>
      <c r="E468" s="337"/>
      <c r="F468" s="337"/>
      <c r="G468" s="337"/>
      <c r="H468" s="337"/>
      <c r="I468" s="337"/>
      <c r="J468" s="254"/>
    </row>
    <row r="469" spans="1:10" x14ac:dyDescent="0.2">
      <c r="A469" s="239"/>
      <c r="B469" s="337"/>
      <c r="C469" s="337"/>
      <c r="D469" s="337"/>
      <c r="E469" s="337"/>
      <c r="F469" s="337"/>
      <c r="G469" s="337"/>
      <c r="H469" s="337"/>
      <c r="I469" s="337"/>
      <c r="J469" s="254"/>
    </row>
    <row r="470" spans="1:10" x14ac:dyDescent="0.2">
      <c r="A470" s="239"/>
      <c r="B470" s="337"/>
      <c r="C470" s="337"/>
      <c r="D470" s="337"/>
      <c r="E470" s="337"/>
      <c r="F470" s="337"/>
      <c r="G470" s="337"/>
      <c r="H470" s="337"/>
      <c r="I470" s="337"/>
      <c r="J470" s="254"/>
    </row>
    <row r="471" spans="1:10" x14ac:dyDescent="0.2">
      <c r="A471" s="239"/>
      <c r="B471" s="337"/>
      <c r="C471" s="337"/>
      <c r="D471" s="337"/>
      <c r="E471" s="337"/>
      <c r="F471" s="337"/>
      <c r="G471" s="337"/>
      <c r="H471" s="337"/>
      <c r="I471" s="337"/>
      <c r="J471" s="254"/>
    </row>
    <row r="472" spans="1:10" x14ac:dyDescent="0.2">
      <c r="A472" s="239"/>
      <c r="B472" s="337"/>
      <c r="C472" s="337"/>
      <c r="D472" s="337"/>
      <c r="E472" s="337"/>
      <c r="F472" s="337"/>
      <c r="G472" s="337"/>
      <c r="H472" s="337"/>
      <c r="I472" s="337"/>
      <c r="J472" s="254"/>
    </row>
    <row r="473" spans="1:10" x14ac:dyDescent="0.2">
      <c r="A473" s="239"/>
      <c r="B473" s="337"/>
      <c r="C473" s="337"/>
      <c r="D473" s="337"/>
      <c r="E473" s="337"/>
      <c r="F473" s="337"/>
      <c r="G473" s="337"/>
      <c r="H473" s="337"/>
      <c r="I473" s="337"/>
      <c r="J473" s="254"/>
    </row>
    <row r="474" spans="1:10" x14ac:dyDescent="0.2">
      <c r="A474" s="239"/>
      <c r="B474" s="337"/>
      <c r="C474" s="337"/>
      <c r="D474" s="337"/>
      <c r="E474" s="337"/>
      <c r="F474" s="337"/>
      <c r="G474" s="337"/>
      <c r="H474" s="337"/>
      <c r="I474" s="337"/>
      <c r="J474" s="254"/>
    </row>
    <row r="475" spans="1:10" x14ac:dyDescent="0.2">
      <c r="A475" s="239"/>
      <c r="B475" s="337"/>
      <c r="C475" s="337"/>
      <c r="D475" s="337"/>
      <c r="E475" s="337"/>
      <c r="F475" s="337"/>
      <c r="G475" s="337"/>
      <c r="H475" s="337"/>
      <c r="I475" s="337"/>
      <c r="J475" s="254"/>
    </row>
    <row r="476" spans="1:10" x14ac:dyDescent="0.2">
      <c r="A476" s="239"/>
      <c r="B476" s="337"/>
      <c r="C476" s="337"/>
      <c r="D476" s="337"/>
      <c r="E476" s="337"/>
      <c r="F476" s="337"/>
      <c r="G476" s="337"/>
      <c r="H476" s="337"/>
      <c r="I476" s="337"/>
      <c r="J476" s="254"/>
    </row>
    <row r="477" spans="1:10" x14ac:dyDescent="0.2">
      <c r="A477" s="239"/>
      <c r="B477" s="337"/>
      <c r="C477" s="337"/>
      <c r="D477" s="337"/>
      <c r="E477" s="337"/>
      <c r="F477" s="337"/>
      <c r="G477" s="337"/>
      <c r="H477" s="337"/>
      <c r="I477" s="337"/>
      <c r="J477" s="254"/>
    </row>
    <row r="478" spans="1:10" x14ac:dyDescent="0.2">
      <c r="A478" s="239"/>
      <c r="B478" s="337"/>
      <c r="C478" s="337"/>
      <c r="D478" s="337"/>
      <c r="E478" s="337"/>
      <c r="F478" s="337"/>
      <c r="G478" s="337"/>
      <c r="H478" s="337"/>
      <c r="I478" s="337"/>
      <c r="J478" s="254"/>
    </row>
    <row r="479" spans="1:10" x14ac:dyDescent="0.2">
      <c r="A479" s="239"/>
      <c r="B479" s="337"/>
      <c r="C479" s="337"/>
      <c r="D479" s="337"/>
      <c r="E479" s="337"/>
      <c r="F479" s="337"/>
      <c r="G479" s="337"/>
      <c r="H479" s="337"/>
      <c r="I479" s="337"/>
      <c r="J479" s="254"/>
    </row>
    <row r="480" spans="1:10" x14ac:dyDescent="0.2">
      <c r="A480" s="239"/>
      <c r="B480" s="337"/>
      <c r="C480" s="337"/>
      <c r="D480" s="337"/>
      <c r="E480" s="337"/>
      <c r="F480" s="337"/>
      <c r="G480" s="337"/>
      <c r="H480" s="337"/>
      <c r="I480" s="337"/>
      <c r="J480" s="254"/>
    </row>
    <row r="481" spans="1:10" x14ac:dyDescent="0.2">
      <c r="A481" s="239"/>
      <c r="B481" s="337"/>
      <c r="C481" s="337"/>
      <c r="D481" s="337"/>
      <c r="E481" s="337"/>
      <c r="F481" s="337"/>
      <c r="G481" s="337"/>
      <c r="H481" s="337"/>
      <c r="I481" s="337"/>
      <c r="J481" s="254"/>
    </row>
    <row r="482" spans="1:10" x14ac:dyDescent="0.2">
      <c r="A482" s="239"/>
      <c r="B482" s="337"/>
      <c r="C482" s="337"/>
      <c r="D482" s="337"/>
      <c r="E482" s="337"/>
      <c r="F482" s="337"/>
      <c r="G482" s="337"/>
      <c r="H482" s="337"/>
      <c r="I482" s="337"/>
      <c r="J482" s="254"/>
    </row>
    <row r="483" spans="1:10" x14ac:dyDescent="0.2">
      <c r="A483" s="239"/>
      <c r="B483" s="337"/>
      <c r="C483" s="337"/>
      <c r="D483" s="337"/>
      <c r="E483" s="337"/>
      <c r="F483" s="337"/>
      <c r="G483" s="337"/>
      <c r="H483" s="337"/>
      <c r="I483" s="337"/>
      <c r="J483" s="254"/>
    </row>
    <row r="484" spans="1:10" x14ac:dyDescent="0.2">
      <c r="A484" s="239"/>
      <c r="B484" s="337"/>
      <c r="C484" s="337"/>
      <c r="D484" s="337"/>
      <c r="E484" s="337"/>
      <c r="F484" s="337"/>
      <c r="G484" s="337"/>
      <c r="H484" s="337"/>
      <c r="I484" s="337"/>
      <c r="J484" s="254"/>
    </row>
    <row r="485" spans="1:10" x14ac:dyDescent="0.2">
      <c r="A485" s="239"/>
      <c r="B485" s="337"/>
      <c r="C485" s="337"/>
      <c r="D485" s="337"/>
      <c r="E485" s="337"/>
      <c r="F485" s="337"/>
      <c r="G485" s="337"/>
      <c r="H485" s="337"/>
      <c r="I485" s="337"/>
      <c r="J485" s="254"/>
    </row>
    <row r="486" spans="1:10" x14ac:dyDescent="0.2">
      <c r="A486" s="239"/>
      <c r="B486" s="337"/>
      <c r="C486" s="337"/>
      <c r="D486" s="337"/>
      <c r="E486" s="337"/>
      <c r="F486" s="337"/>
      <c r="G486" s="337"/>
      <c r="H486" s="337"/>
      <c r="I486" s="337"/>
      <c r="J486" s="254"/>
    </row>
    <row r="487" spans="1:10" x14ac:dyDescent="0.2">
      <c r="A487" s="239"/>
      <c r="B487" s="337"/>
      <c r="C487" s="337"/>
      <c r="D487" s="337"/>
      <c r="E487" s="337"/>
      <c r="F487" s="337"/>
      <c r="G487" s="337"/>
      <c r="H487" s="337"/>
      <c r="I487" s="337"/>
      <c r="J487" s="254"/>
    </row>
    <row r="488" spans="1:10" x14ac:dyDescent="0.2">
      <c r="A488" s="239"/>
      <c r="B488" s="337"/>
      <c r="C488" s="337"/>
      <c r="D488" s="337"/>
      <c r="E488" s="337"/>
      <c r="F488" s="337"/>
      <c r="G488" s="337"/>
      <c r="H488" s="337"/>
      <c r="I488" s="337"/>
      <c r="J488" s="254"/>
    </row>
    <row r="489" spans="1:10" x14ac:dyDescent="0.2">
      <c r="A489" s="239"/>
      <c r="B489" s="337"/>
      <c r="C489" s="337"/>
      <c r="D489" s="337"/>
      <c r="E489" s="337"/>
      <c r="F489" s="337"/>
      <c r="G489" s="337"/>
      <c r="H489" s="337"/>
      <c r="I489" s="337"/>
      <c r="J489" s="254"/>
    </row>
    <row r="490" spans="1:10" x14ac:dyDescent="0.2">
      <c r="A490" s="239"/>
      <c r="B490" s="337"/>
      <c r="C490" s="337"/>
      <c r="D490" s="337"/>
      <c r="E490" s="337"/>
      <c r="F490" s="337"/>
      <c r="G490" s="337"/>
      <c r="H490" s="337"/>
      <c r="I490" s="337"/>
      <c r="J490" s="254"/>
    </row>
    <row r="491" spans="1:10" x14ac:dyDescent="0.2">
      <c r="A491" s="239"/>
      <c r="B491" s="337"/>
      <c r="C491" s="337"/>
      <c r="D491" s="337"/>
      <c r="E491" s="337"/>
      <c r="F491" s="337"/>
      <c r="G491" s="337"/>
      <c r="H491" s="337"/>
      <c r="I491" s="337"/>
      <c r="J491" s="254"/>
    </row>
    <row r="492" spans="1:10" x14ac:dyDescent="0.2">
      <c r="A492" s="239"/>
      <c r="B492" s="337"/>
      <c r="C492" s="337"/>
      <c r="D492" s="337"/>
      <c r="E492" s="337"/>
      <c r="F492" s="337"/>
      <c r="G492" s="337"/>
      <c r="H492" s="337"/>
      <c r="I492" s="337"/>
      <c r="J492" s="254"/>
    </row>
    <row r="493" spans="1:10" x14ac:dyDescent="0.2">
      <c r="A493" s="239"/>
      <c r="B493" s="337"/>
      <c r="C493" s="337"/>
      <c r="D493" s="337"/>
      <c r="E493" s="337"/>
      <c r="F493" s="337"/>
      <c r="G493" s="337"/>
      <c r="H493" s="337"/>
      <c r="I493" s="337"/>
      <c r="J493" s="254"/>
    </row>
    <row r="494" spans="1:10" x14ac:dyDescent="0.2">
      <c r="A494" s="239"/>
      <c r="B494" s="337"/>
      <c r="C494" s="337"/>
      <c r="D494" s="337"/>
      <c r="E494" s="337"/>
      <c r="F494" s="337"/>
      <c r="G494" s="337"/>
      <c r="H494" s="337"/>
      <c r="I494" s="337"/>
      <c r="J494" s="254"/>
    </row>
    <row r="495" spans="1:10" x14ac:dyDescent="0.2">
      <c r="A495" s="239"/>
      <c r="B495" s="337"/>
      <c r="C495" s="337"/>
      <c r="D495" s="337"/>
      <c r="E495" s="337"/>
      <c r="F495" s="337"/>
      <c r="G495" s="337"/>
      <c r="H495" s="337"/>
      <c r="I495" s="337"/>
      <c r="J495" s="254"/>
    </row>
    <row r="496" spans="1:10" x14ac:dyDescent="0.2">
      <c r="A496" s="239"/>
      <c r="B496" s="337"/>
      <c r="C496" s="337"/>
      <c r="D496" s="337"/>
      <c r="E496" s="337"/>
      <c r="F496" s="337"/>
      <c r="G496" s="337"/>
      <c r="H496" s="337"/>
      <c r="I496" s="337"/>
      <c r="J496" s="254"/>
    </row>
    <row r="497" spans="1:10" x14ac:dyDescent="0.2">
      <c r="A497" s="239"/>
      <c r="B497" s="337"/>
      <c r="C497" s="337"/>
      <c r="D497" s="337"/>
      <c r="E497" s="337"/>
      <c r="F497" s="337"/>
      <c r="G497" s="337"/>
      <c r="H497" s="337"/>
      <c r="I497" s="337"/>
      <c r="J497" s="254"/>
    </row>
    <row r="498" spans="1:10" x14ac:dyDescent="0.2">
      <c r="A498" s="239"/>
      <c r="B498" s="337"/>
      <c r="C498" s="337"/>
      <c r="D498" s="337"/>
      <c r="E498" s="337"/>
      <c r="F498" s="337"/>
      <c r="G498" s="337"/>
      <c r="H498" s="337"/>
      <c r="I498" s="337"/>
      <c r="J498" s="254"/>
    </row>
    <row r="499" spans="1:10" x14ac:dyDescent="0.2">
      <c r="A499" s="239"/>
      <c r="B499" s="337"/>
      <c r="C499" s="337"/>
      <c r="D499" s="337"/>
      <c r="E499" s="337"/>
      <c r="F499" s="337"/>
      <c r="G499" s="337"/>
      <c r="H499" s="337"/>
      <c r="I499" s="337"/>
      <c r="J499" s="254"/>
    </row>
    <row r="500" spans="1:10" x14ac:dyDescent="0.2">
      <c r="A500" s="239"/>
      <c r="B500" s="337"/>
      <c r="C500" s="337"/>
      <c r="D500" s="337"/>
      <c r="E500" s="337"/>
      <c r="F500" s="337"/>
      <c r="G500" s="337"/>
      <c r="H500" s="337"/>
      <c r="I500" s="337"/>
      <c r="J500" s="254"/>
    </row>
    <row r="501" spans="1:10" x14ac:dyDescent="0.2">
      <c r="A501" s="239"/>
      <c r="B501" s="337"/>
      <c r="C501" s="337"/>
      <c r="D501" s="337"/>
      <c r="E501" s="337"/>
      <c r="F501" s="337"/>
      <c r="G501" s="337"/>
      <c r="H501" s="337"/>
      <c r="I501" s="337"/>
      <c r="J501" s="254"/>
    </row>
    <row r="502" spans="1:10" x14ac:dyDescent="0.2">
      <c r="A502" s="239"/>
      <c r="B502" s="337"/>
      <c r="C502" s="337"/>
      <c r="D502" s="337"/>
      <c r="E502" s="337"/>
      <c r="F502" s="337"/>
      <c r="G502" s="337"/>
      <c r="H502" s="337"/>
      <c r="I502" s="337"/>
      <c r="J502" s="254"/>
    </row>
    <row r="503" spans="1:10" x14ac:dyDescent="0.2">
      <c r="A503" s="239"/>
      <c r="B503" s="337"/>
      <c r="C503" s="337"/>
      <c r="D503" s="337"/>
      <c r="E503" s="337"/>
      <c r="F503" s="337"/>
      <c r="G503" s="337"/>
      <c r="H503" s="337"/>
      <c r="I503" s="337"/>
      <c r="J503" s="254"/>
    </row>
    <row r="504" spans="1:10" x14ac:dyDescent="0.2">
      <c r="A504" s="239"/>
      <c r="B504" s="337"/>
      <c r="C504" s="337"/>
      <c r="D504" s="337"/>
      <c r="E504" s="337"/>
      <c r="F504" s="337"/>
      <c r="G504" s="337"/>
      <c r="H504" s="337"/>
      <c r="I504" s="337"/>
      <c r="J504" s="254"/>
    </row>
    <row r="505" spans="1:10" x14ac:dyDescent="0.2">
      <c r="A505" s="239"/>
      <c r="B505" s="337"/>
      <c r="C505" s="337"/>
      <c r="D505" s="337"/>
      <c r="E505" s="337"/>
      <c r="F505" s="337"/>
      <c r="G505" s="337"/>
      <c r="H505" s="337"/>
      <c r="I505" s="337"/>
      <c r="J505" s="254"/>
    </row>
    <row r="506" spans="1:10" x14ac:dyDescent="0.2">
      <c r="A506" s="239"/>
      <c r="B506" s="337"/>
      <c r="C506" s="337"/>
      <c r="D506" s="337"/>
      <c r="E506" s="337"/>
      <c r="F506" s="337"/>
      <c r="G506" s="337"/>
      <c r="H506" s="337"/>
      <c r="I506" s="337"/>
      <c r="J506" s="254"/>
    </row>
    <row r="507" spans="1:10" x14ac:dyDescent="0.2">
      <c r="A507" s="239"/>
      <c r="B507" s="337"/>
      <c r="C507" s="337"/>
      <c r="D507" s="337"/>
      <c r="E507" s="337"/>
      <c r="F507" s="337"/>
      <c r="G507" s="337"/>
      <c r="H507" s="337"/>
      <c r="I507" s="337"/>
      <c r="J507" s="254"/>
    </row>
    <row r="508" spans="1:10" x14ac:dyDescent="0.2">
      <c r="A508" s="239"/>
      <c r="B508" s="337"/>
      <c r="C508" s="337"/>
      <c r="D508" s="337"/>
      <c r="E508" s="337"/>
      <c r="F508" s="337"/>
      <c r="G508" s="337"/>
      <c r="H508" s="337"/>
      <c r="I508" s="337"/>
      <c r="J508" s="254"/>
    </row>
    <row r="509" spans="1:10" x14ac:dyDescent="0.2">
      <c r="A509" s="239"/>
      <c r="B509" s="337"/>
      <c r="C509" s="337"/>
      <c r="D509" s="337"/>
      <c r="E509" s="337"/>
      <c r="F509" s="337"/>
      <c r="G509" s="337"/>
      <c r="H509" s="337"/>
      <c r="I509" s="337"/>
      <c r="J509" s="254"/>
    </row>
    <row r="510" spans="1:10" x14ac:dyDescent="0.2">
      <c r="A510" s="239"/>
      <c r="B510" s="337"/>
      <c r="C510" s="337"/>
      <c r="D510" s="337"/>
      <c r="E510" s="337"/>
      <c r="F510" s="337"/>
      <c r="G510" s="337"/>
      <c r="H510" s="337"/>
      <c r="I510" s="337"/>
      <c r="J510" s="254"/>
    </row>
    <row r="511" spans="1:10" x14ac:dyDescent="0.2">
      <c r="A511" s="239"/>
      <c r="B511" s="337"/>
      <c r="C511" s="337"/>
      <c r="D511" s="337"/>
      <c r="E511" s="337"/>
      <c r="F511" s="337"/>
      <c r="G511" s="337"/>
      <c r="H511" s="337"/>
      <c r="I511" s="337"/>
      <c r="J511" s="254"/>
    </row>
    <row r="512" spans="1:10" x14ac:dyDescent="0.2">
      <c r="A512" s="239"/>
      <c r="B512" s="337"/>
      <c r="C512" s="337"/>
      <c r="D512" s="337"/>
      <c r="E512" s="337"/>
      <c r="F512" s="337"/>
      <c r="G512" s="337"/>
      <c r="H512" s="337"/>
      <c r="I512" s="337"/>
      <c r="J512" s="254"/>
    </row>
    <row r="513" spans="1:10" x14ac:dyDescent="0.2">
      <c r="A513" s="239"/>
      <c r="B513" s="337"/>
      <c r="C513" s="337"/>
      <c r="D513" s="337"/>
      <c r="E513" s="337"/>
      <c r="F513" s="337"/>
      <c r="G513" s="337"/>
      <c r="H513" s="337"/>
      <c r="I513" s="337"/>
      <c r="J513" s="254"/>
    </row>
    <row r="514" spans="1:10" x14ac:dyDescent="0.2">
      <c r="A514" s="239"/>
      <c r="B514" s="337"/>
      <c r="C514" s="337"/>
      <c r="D514" s="337"/>
      <c r="E514" s="337"/>
      <c r="F514" s="337"/>
      <c r="G514" s="337"/>
      <c r="H514" s="337"/>
      <c r="I514" s="337"/>
      <c r="J514" s="254"/>
    </row>
    <row r="515" spans="1:10" x14ac:dyDescent="0.2">
      <c r="A515" s="239"/>
      <c r="B515" s="337"/>
      <c r="C515" s="337"/>
      <c r="D515" s="337"/>
      <c r="E515" s="337"/>
      <c r="F515" s="337"/>
      <c r="G515" s="337"/>
      <c r="H515" s="337"/>
      <c r="I515" s="337"/>
      <c r="J515" s="254"/>
    </row>
    <row r="516" spans="1:10" x14ac:dyDescent="0.2">
      <c r="A516" s="239"/>
      <c r="B516" s="337"/>
      <c r="C516" s="337"/>
      <c r="D516" s="337"/>
      <c r="E516" s="337"/>
      <c r="F516" s="337"/>
      <c r="G516" s="337"/>
      <c r="H516" s="337"/>
      <c r="I516" s="337"/>
      <c r="J516" s="254"/>
    </row>
    <row r="517" spans="1:10" x14ac:dyDescent="0.2">
      <c r="A517" s="239"/>
      <c r="B517" s="337"/>
      <c r="C517" s="337"/>
      <c r="D517" s="337"/>
      <c r="E517" s="337"/>
      <c r="F517" s="337"/>
      <c r="G517" s="337"/>
      <c r="H517" s="337"/>
      <c r="I517" s="337"/>
      <c r="J517" s="254"/>
    </row>
    <row r="518" spans="1:10" x14ac:dyDescent="0.2">
      <c r="A518" s="239"/>
      <c r="B518" s="337"/>
      <c r="C518" s="337"/>
      <c r="D518" s="337"/>
      <c r="E518" s="337"/>
      <c r="F518" s="337"/>
      <c r="G518" s="337"/>
      <c r="H518" s="337"/>
      <c r="I518" s="337"/>
      <c r="J518" s="254"/>
    </row>
    <row r="519" spans="1:10" x14ac:dyDescent="0.2">
      <c r="A519" s="239"/>
      <c r="B519" s="337"/>
      <c r="C519" s="337"/>
      <c r="D519" s="337"/>
      <c r="E519" s="337"/>
      <c r="F519" s="337"/>
      <c r="G519" s="337"/>
      <c r="H519" s="337"/>
      <c r="I519" s="337"/>
      <c r="J519" s="254"/>
    </row>
    <row r="520" spans="1:10" x14ac:dyDescent="0.2">
      <c r="A520" s="239"/>
      <c r="B520" s="337"/>
      <c r="C520" s="337"/>
      <c r="D520" s="337"/>
      <c r="E520" s="337"/>
      <c r="F520" s="337"/>
      <c r="G520" s="337"/>
      <c r="H520" s="337"/>
      <c r="I520" s="337"/>
      <c r="J520" s="254"/>
    </row>
    <row r="521" spans="1:10" x14ac:dyDescent="0.2">
      <c r="A521" s="239"/>
      <c r="B521" s="337"/>
      <c r="C521" s="337"/>
      <c r="D521" s="337"/>
      <c r="E521" s="337"/>
      <c r="F521" s="337"/>
      <c r="G521" s="337"/>
      <c r="H521" s="337"/>
      <c r="I521" s="337"/>
      <c r="J521" s="254"/>
    </row>
    <row r="522" spans="1:10" x14ac:dyDescent="0.2">
      <c r="A522" s="239"/>
      <c r="B522" s="337"/>
      <c r="C522" s="337"/>
      <c r="D522" s="337"/>
      <c r="E522" s="337"/>
      <c r="F522" s="337"/>
      <c r="G522" s="337"/>
      <c r="H522" s="337"/>
      <c r="I522" s="337"/>
      <c r="J522" s="254"/>
    </row>
    <row r="523" spans="1:10" x14ac:dyDescent="0.2">
      <c r="A523" s="239"/>
      <c r="B523" s="337"/>
      <c r="C523" s="337"/>
      <c r="D523" s="337"/>
      <c r="E523" s="337"/>
      <c r="F523" s="337"/>
      <c r="G523" s="337"/>
      <c r="H523" s="337"/>
      <c r="I523" s="337"/>
      <c r="J523" s="254"/>
    </row>
    <row r="524" spans="1:10" x14ac:dyDescent="0.2">
      <c r="A524" s="239"/>
      <c r="B524" s="337"/>
      <c r="C524" s="337"/>
      <c r="D524" s="337"/>
      <c r="E524" s="337"/>
      <c r="F524" s="337"/>
      <c r="G524" s="337"/>
      <c r="H524" s="337"/>
      <c r="I524" s="337"/>
      <c r="J524" s="254"/>
    </row>
    <row r="525" spans="1:10" x14ac:dyDescent="0.2">
      <c r="A525" s="239"/>
      <c r="B525" s="337"/>
      <c r="C525" s="337"/>
      <c r="D525" s="337"/>
      <c r="E525" s="337"/>
      <c r="F525" s="337"/>
      <c r="G525" s="337"/>
      <c r="H525" s="337"/>
      <c r="I525" s="337"/>
      <c r="J525" s="254"/>
    </row>
    <row r="526" spans="1:10" x14ac:dyDescent="0.2">
      <c r="A526" s="239"/>
      <c r="B526" s="337"/>
      <c r="C526" s="337"/>
      <c r="D526" s="337"/>
      <c r="E526" s="337"/>
      <c r="F526" s="337"/>
      <c r="G526" s="337"/>
      <c r="H526" s="337"/>
      <c r="I526" s="337"/>
      <c r="J526" s="254"/>
    </row>
    <row r="527" spans="1:10" x14ac:dyDescent="0.2">
      <c r="A527" s="239"/>
      <c r="B527" s="337"/>
      <c r="C527" s="337"/>
      <c r="D527" s="337"/>
      <c r="E527" s="337"/>
      <c r="F527" s="337"/>
      <c r="G527" s="337"/>
      <c r="H527" s="337"/>
      <c r="I527" s="337"/>
      <c r="J527" s="254"/>
    </row>
    <row r="528" spans="1:10" x14ac:dyDescent="0.2">
      <c r="A528" s="239"/>
      <c r="B528" s="337"/>
      <c r="C528" s="337"/>
      <c r="D528" s="337"/>
      <c r="E528" s="337"/>
      <c r="F528" s="337"/>
      <c r="G528" s="337"/>
      <c r="H528" s="337"/>
      <c r="I528" s="337"/>
      <c r="J528" s="254"/>
    </row>
    <row r="529" spans="1:10" x14ac:dyDescent="0.2">
      <c r="A529" s="239"/>
      <c r="B529" s="337"/>
      <c r="C529" s="337"/>
      <c r="D529" s="337"/>
      <c r="E529" s="337"/>
      <c r="F529" s="337"/>
      <c r="G529" s="337"/>
      <c r="H529" s="337"/>
      <c r="I529" s="337"/>
      <c r="J529" s="254"/>
    </row>
    <row r="530" spans="1:10" x14ac:dyDescent="0.2">
      <c r="A530" s="239"/>
      <c r="B530" s="337"/>
      <c r="C530" s="337"/>
      <c r="D530" s="337"/>
      <c r="E530" s="337"/>
      <c r="F530" s="337"/>
      <c r="G530" s="337"/>
      <c r="H530" s="337"/>
      <c r="I530" s="337"/>
      <c r="J530" s="254"/>
    </row>
    <row r="531" spans="1:10" x14ac:dyDescent="0.2">
      <c r="A531" s="239"/>
      <c r="B531" s="337"/>
      <c r="C531" s="337"/>
      <c r="D531" s="337"/>
      <c r="E531" s="337"/>
      <c r="F531" s="337"/>
      <c r="G531" s="337"/>
      <c r="H531" s="337"/>
      <c r="I531" s="337"/>
      <c r="J531" s="254"/>
    </row>
    <row r="532" spans="1:10" x14ac:dyDescent="0.2">
      <c r="A532" s="239"/>
      <c r="B532" s="337"/>
      <c r="C532" s="337"/>
      <c r="D532" s="337"/>
      <c r="E532" s="337"/>
      <c r="F532" s="337"/>
      <c r="G532" s="337"/>
      <c r="H532" s="337"/>
      <c r="I532" s="337"/>
      <c r="J532" s="254"/>
    </row>
    <row r="533" spans="1:10" x14ac:dyDescent="0.2">
      <c r="A533" s="239"/>
      <c r="B533" s="337"/>
      <c r="C533" s="337"/>
      <c r="D533" s="337"/>
      <c r="E533" s="337"/>
      <c r="F533" s="337"/>
      <c r="G533" s="337"/>
      <c r="H533" s="337"/>
      <c r="I533" s="337"/>
      <c r="J533" s="254"/>
    </row>
    <row r="534" spans="1:10" x14ac:dyDescent="0.2">
      <c r="A534" s="239"/>
      <c r="B534" s="337"/>
      <c r="C534" s="337"/>
      <c r="D534" s="337"/>
      <c r="E534" s="337"/>
      <c r="F534" s="337"/>
      <c r="G534" s="337"/>
      <c r="H534" s="337"/>
      <c r="I534" s="337"/>
      <c r="J534" s="254"/>
    </row>
    <row r="535" spans="1:10" x14ac:dyDescent="0.2">
      <c r="A535" s="239"/>
      <c r="B535" s="337"/>
      <c r="C535" s="337"/>
      <c r="D535" s="337"/>
      <c r="E535" s="337"/>
      <c r="F535" s="337"/>
      <c r="G535" s="337"/>
      <c r="H535" s="337"/>
      <c r="I535" s="337"/>
      <c r="J535" s="254"/>
    </row>
    <row r="536" spans="1:10" x14ac:dyDescent="0.2">
      <c r="A536" s="239"/>
      <c r="B536" s="337"/>
      <c r="C536" s="337"/>
      <c r="D536" s="337"/>
      <c r="E536" s="337"/>
      <c r="F536" s="337"/>
      <c r="G536" s="337"/>
      <c r="H536" s="337"/>
      <c r="I536" s="337"/>
      <c r="J536" s="254"/>
    </row>
    <row r="537" spans="1:10" x14ac:dyDescent="0.2">
      <c r="A537" s="239"/>
      <c r="B537" s="337"/>
      <c r="C537" s="337"/>
      <c r="D537" s="337"/>
      <c r="E537" s="337"/>
      <c r="F537" s="337"/>
      <c r="G537" s="337"/>
      <c r="H537" s="337"/>
      <c r="I537" s="337"/>
      <c r="J537" s="254"/>
    </row>
    <row r="538" spans="1:10" x14ac:dyDescent="0.2">
      <c r="A538" s="239"/>
      <c r="B538" s="337"/>
      <c r="C538" s="337"/>
      <c r="D538" s="337"/>
      <c r="E538" s="337"/>
      <c r="F538" s="337"/>
      <c r="G538" s="337"/>
      <c r="H538" s="337"/>
      <c r="I538" s="337"/>
      <c r="J538" s="254"/>
    </row>
    <row r="539" spans="1:10" x14ac:dyDescent="0.2">
      <c r="A539" s="239"/>
      <c r="B539" s="337"/>
      <c r="C539" s="337"/>
      <c r="D539" s="337"/>
      <c r="E539" s="337"/>
      <c r="F539" s="337"/>
      <c r="G539" s="337"/>
      <c r="H539" s="337"/>
      <c r="I539" s="337"/>
      <c r="J539" s="254"/>
    </row>
    <row r="540" spans="1:10" x14ac:dyDescent="0.2">
      <c r="A540" s="239"/>
      <c r="B540" s="337"/>
      <c r="C540" s="337"/>
      <c r="D540" s="337"/>
      <c r="E540" s="337"/>
      <c r="F540" s="337"/>
      <c r="G540" s="337"/>
      <c r="H540" s="337"/>
      <c r="I540" s="337"/>
      <c r="J540" s="254"/>
    </row>
    <row r="541" spans="1:10" x14ac:dyDescent="0.2">
      <c r="A541" s="239"/>
      <c r="B541" s="337"/>
      <c r="C541" s="337"/>
      <c r="D541" s="337"/>
      <c r="E541" s="337"/>
      <c r="F541" s="337"/>
      <c r="G541" s="337"/>
      <c r="H541" s="337"/>
      <c r="I541" s="337"/>
      <c r="J541" s="254"/>
    </row>
    <row r="542" spans="1:10" x14ac:dyDescent="0.2">
      <c r="A542" s="239"/>
      <c r="B542" s="337"/>
      <c r="C542" s="337"/>
      <c r="D542" s="337"/>
      <c r="E542" s="337"/>
      <c r="F542" s="337"/>
      <c r="G542" s="337"/>
      <c r="H542" s="337"/>
      <c r="I542" s="337"/>
      <c r="J542" s="254"/>
    </row>
    <row r="543" spans="1:10" x14ac:dyDescent="0.2">
      <c r="A543" s="239"/>
      <c r="B543" s="337"/>
      <c r="C543" s="337"/>
      <c r="D543" s="337"/>
      <c r="E543" s="337"/>
      <c r="F543" s="337"/>
      <c r="G543" s="337"/>
      <c r="H543" s="337"/>
      <c r="I543" s="337"/>
      <c r="J543" s="254"/>
    </row>
    <row r="544" spans="1:10" x14ac:dyDescent="0.2">
      <c r="A544" s="239"/>
      <c r="B544" s="337"/>
      <c r="C544" s="337"/>
      <c r="D544" s="337"/>
      <c r="E544" s="337"/>
      <c r="F544" s="337"/>
      <c r="G544" s="337"/>
      <c r="H544" s="337"/>
      <c r="I544" s="337"/>
      <c r="J544" s="254"/>
    </row>
    <row r="545" spans="1:10" x14ac:dyDescent="0.2">
      <c r="A545" s="239"/>
      <c r="B545" s="337"/>
      <c r="C545" s="337"/>
      <c r="D545" s="337"/>
      <c r="E545" s="337"/>
      <c r="F545" s="337"/>
      <c r="G545" s="337"/>
      <c r="H545" s="337"/>
      <c r="I545" s="337"/>
      <c r="J545" s="254"/>
    </row>
    <row r="546" spans="1:10" x14ac:dyDescent="0.2">
      <c r="A546" s="239"/>
      <c r="B546" s="337"/>
      <c r="C546" s="337"/>
      <c r="D546" s="337"/>
      <c r="E546" s="337"/>
      <c r="F546" s="337"/>
      <c r="G546" s="337"/>
      <c r="H546" s="337"/>
      <c r="I546" s="337"/>
      <c r="J546" s="254"/>
    </row>
    <row r="547" spans="1:10" x14ac:dyDescent="0.2">
      <c r="A547" s="239"/>
      <c r="B547" s="337"/>
      <c r="C547" s="337"/>
      <c r="D547" s="337"/>
      <c r="E547" s="337"/>
      <c r="F547" s="337"/>
      <c r="G547" s="337"/>
      <c r="H547" s="337"/>
      <c r="I547" s="337"/>
      <c r="J547" s="254"/>
    </row>
    <row r="548" spans="1:10" x14ac:dyDescent="0.2">
      <c r="A548" s="239"/>
      <c r="B548" s="337"/>
      <c r="C548" s="337"/>
      <c r="D548" s="337"/>
      <c r="E548" s="337"/>
      <c r="F548" s="337"/>
      <c r="G548" s="337"/>
      <c r="H548" s="337"/>
      <c r="I548" s="337"/>
      <c r="J548" s="254"/>
    </row>
    <row r="549" spans="1:10" x14ac:dyDescent="0.2">
      <c r="A549" s="239"/>
      <c r="B549" s="337"/>
      <c r="C549" s="337"/>
      <c r="D549" s="337"/>
      <c r="E549" s="337"/>
      <c r="F549" s="337"/>
      <c r="G549" s="337"/>
      <c r="H549" s="337"/>
      <c r="I549" s="337"/>
      <c r="J549" s="254"/>
    </row>
    <row r="550" spans="1:10" x14ac:dyDescent="0.2">
      <c r="A550" s="239"/>
      <c r="B550" s="337"/>
      <c r="C550" s="337"/>
      <c r="D550" s="337"/>
      <c r="E550" s="337"/>
      <c r="F550" s="337"/>
      <c r="G550" s="337"/>
      <c r="H550" s="337"/>
      <c r="I550" s="337"/>
      <c r="J550" s="254"/>
    </row>
    <row r="551" spans="1:10" x14ac:dyDescent="0.2">
      <c r="A551" s="239"/>
      <c r="B551" s="337"/>
      <c r="C551" s="337"/>
      <c r="D551" s="337"/>
      <c r="E551" s="337"/>
      <c r="F551" s="337"/>
      <c r="G551" s="337"/>
      <c r="H551" s="337"/>
      <c r="I551" s="337"/>
      <c r="J551" s="254"/>
    </row>
    <row r="552" spans="1:10" x14ac:dyDescent="0.2">
      <c r="A552" s="239"/>
      <c r="B552" s="337"/>
      <c r="C552" s="337"/>
      <c r="D552" s="337"/>
      <c r="E552" s="337"/>
      <c r="F552" s="337"/>
      <c r="G552" s="337"/>
      <c r="H552" s="337"/>
      <c r="I552" s="337"/>
      <c r="J552" s="254"/>
    </row>
    <row r="553" spans="1:10" x14ac:dyDescent="0.2">
      <c r="A553" s="239"/>
      <c r="B553" s="337"/>
      <c r="C553" s="337"/>
      <c r="D553" s="337"/>
      <c r="E553" s="337"/>
      <c r="F553" s="337"/>
      <c r="G553" s="337"/>
      <c r="H553" s="337"/>
      <c r="I553" s="337"/>
      <c r="J553" s="254"/>
    </row>
    <row r="554" spans="1:10" x14ac:dyDescent="0.2">
      <c r="A554" s="239"/>
      <c r="B554" s="337"/>
      <c r="C554" s="337"/>
      <c r="D554" s="337"/>
      <c r="E554" s="337"/>
      <c r="F554" s="337"/>
      <c r="G554" s="337"/>
      <c r="H554" s="337"/>
      <c r="I554" s="337"/>
      <c r="J554" s="254"/>
    </row>
    <row r="555" spans="1:10" x14ac:dyDescent="0.2">
      <c r="A555" s="239"/>
      <c r="B555" s="337"/>
      <c r="C555" s="337"/>
      <c r="D555" s="337"/>
      <c r="E555" s="337"/>
      <c r="F555" s="337"/>
      <c r="G555" s="337"/>
      <c r="H555" s="337"/>
      <c r="I555" s="337"/>
      <c r="J555" s="254"/>
    </row>
    <row r="556" spans="1:10" x14ac:dyDescent="0.2">
      <c r="A556" s="239"/>
      <c r="B556" s="337"/>
      <c r="C556" s="337"/>
      <c r="D556" s="337"/>
      <c r="E556" s="337"/>
      <c r="F556" s="337"/>
      <c r="G556" s="337"/>
      <c r="H556" s="337"/>
      <c r="I556" s="337"/>
      <c r="J556" s="254"/>
    </row>
    <row r="557" spans="1:10" x14ac:dyDescent="0.2">
      <c r="A557" s="239"/>
      <c r="B557" s="337"/>
      <c r="C557" s="337"/>
      <c r="D557" s="337"/>
      <c r="E557" s="337"/>
      <c r="F557" s="337"/>
      <c r="G557" s="337"/>
      <c r="H557" s="337"/>
      <c r="I557" s="337"/>
      <c r="J557" s="254"/>
    </row>
    <row r="558" spans="1:10" x14ac:dyDescent="0.2">
      <c r="A558" s="239"/>
      <c r="B558" s="337"/>
      <c r="C558" s="337"/>
      <c r="D558" s="337"/>
      <c r="E558" s="337"/>
      <c r="F558" s="337"/>
      <c r="G558" s="337"/>
      <c r="H558" s="337"/>
      <c r="I558" s="337"/>
      <c r="J558" s="254"/>
    </row>
    <row r="559" spans="1:10" x14ac:dyDescent="0.2">
      <c r="A559" s="239"/>
      <c r="B559" s="337"/>
      <c r="C559" s="337"/>
      <c r="D559" s="337"/>
      <c r="E559" s="337"/>
      <c r="F559" s="337"/>
      <c r="G559" s="337"/>
      <c r="H559" s="337"/>
      <c r="I559" s="337"/>
      <c r="J559" s="254"/>
    </row>
    <row r="560" spans="1:10" x14ac:dyDescent="0.2">
      <c r="A560" s="239"/>
      <c r="B560" s="337"/>
      <c r="C560" s="337"/>
      <c r="D560" s="337"/>
      <c r="E560" s="337"/>
      <c r="F560" s="337"/>
      <c r="G560" s="337"/>
      <c r="H560" s="337"/>
      <c r="I560" s="337"/>
      <c r="J560" s="254"/>
    </row>
    <row r="561" spans="1:10" x14ac:dyDescent="0.2">
      <c r="A561" s="239"/>
      <c r="B561" s="337"/>
      <c r="C561" s="337"/>
      <c r="D561" s="337"/>
      <c r="E561" s="337"/>
      <c r="F561" s="337"/>
      <c r="G561" s="337"/>
      <c r="H561" s="337"/>
      <c r="I561" s="337"/>
      <c r="J561" s="254"/>
    </row>
    <row r="562" spans="1:10" x14ac:dyDescent="0.2">
      <c r="A562" s="239"/>
      <c r="B562" s="337"/>
      <c r="C562" s="337"/>
      <c r="D562" s="337"/>
      <c r="E562" s="337"/>
      <c r="F562" s="337"/>
      <c r="G562" s="337"/>
      <c r="H562" s="337"/>
      <c r="I562" s="337"/>
      <c r="J562" s="254"/>
    </row>
    <row r="563" spans="1:10" x14ac:dyDescent="0.2">
      <c r="A563" s="239"/>
      <c r="B563" s="337"/>
      <c r="C563" s="337"/>
      <c r="D563" s="337"/>
      <c r="E563" s="337"/>
      <c r="F563" s="337"/>
      <c r="G563" s="337"/>
      <c r="H563" s="337"/>
      <c r="I563" s="337"/>
      <c r="J563" s="254"/>
    </row>
    <row r="564" spans="1:10" x14ac:dyDescent="0.2">
      <c r="A564" s="239"/>
      <c r="B564" s="337"/>
      <c r="C564" s="337"/>
      <c r="D564" s="337"/>
      <c r="E564" s="337"/>
      <c r="F564" s="337"/>
      <c r="G564" s="337"/>
      <c r="H564" s="337"/>
      <c r="I564" s="337"/>
      <c r="J564" s="254"/>
    </row>
    <row r="565" spans="1:10" x14ac:dyDescent="0.2">
      <c r="A565" s="239"/>
      <c r="B565" s="337"/>
      <c r="C565" s="337"/>
      <c r="D565" s="337"/>
      <c r="E565" s="337"/>
      <c r="F565" s="337"/>
      <c r="G565" s="337"/>
      <c r="H565" s="337"/>
      <c r="I565" s="337"/>
      <c r="J565" s="254"/>
    </row>
    <row r="566" spans="1:10" x14ac:dyDescent="0.2">
      <c r="A566" s="239"/>
      <c r="B566" s="337"/>
      <c r="C566" s="337"/>
      <c r="D566" s="337"/>
      <c r="E566" s="337"/>
      <c r="F566" s="337"/>
      <c r="G566" s="337"/>
      <c r="H566" s="337"/>
      <c r="I566" s="337"/>
      <c r="J566" s="254"/>
    </row>
    <row r="567" spans="1:10" x14ac:dyDescent="0.2">
      <c r="A567" s="239"/>
      <c r="B567" s="337"/>
      <c r="C567" s="337"/>
      <c r="D567" s="337"/>
      <c r="E567" s="337"/>
      <c r="F567" s="337"/>
      <c r="G567" s="337"/>
      <c r="H567" s="337"/>
      <c r="I567" s="337"/>
      <c r="J567" s="254"/>
    </row>
    <row r="568" spans="1:10" x14ac:dyDescent="0.2">
      <c r="A568" s="239"/>
      <c r="B568" s="337"/>
      <c r="C568" s="337"/>
      <c r="D568" s="337"/>
      <c r="E568" s="337"/>
      <c r="F568" s="337"/>
      <c r="G568" s="337"/>
      <c r="H568" s="337"/>
      <c r="I568" s="337"/>
      <c r="J568" s="254"/>
    </row>
    <row r="569" spans="1:10" x14ac:dyDescent="0.2">
      <c r="A569" s="239"/>
      <c r="B569" s="337"/>
      <c r="C569" s="337"/>
      <c r="D569" s="337"/>
      <c r="E569" s="337"/>
      <c r="F569" s="337"/>
      <c r="G569" s="337"/>
      <c r="H569" s="337"/>
      <c r="I569" s="337"/>
      <c r="J569" s="254"/>
    </row>
    <row r="570" spans="1:10" x14ac:dyDescent="0.2">
      <c r="A570" s="239"/>
      <c r="B570" s="337"/>
      <c r="C570" s="337"/>
      <c r="D570" s="337"/>
      <c r="E570" s="337"/>
      <c r="F570" s="337"/>
      <c r="G570" s="337"/>
      <c r="H570" s="337"/>
      <c r="I570" s="337"/>
      <c r="J570" s="254"/>
    </row>
    <row r="571" spans="1:10" x14ac:dyDescent="0.2">
      <c r="A571" s="239"/>
      <c r="B571" s="337"/>
      <c r="C571" s="337"/>
      <c r="D571" s="337"/>
      <c r="E571" s="337"/>
      <c r="F571" s="337"/>
      <c r="G571" s="337"/>
      <c r="H571" s="337"/>
      <c r="I571" s="337"/>
      <c r="J571" s="254"/>
    </row>
    <row r="572" spans="1:10" x14ac:dyDescent="0.2">
      <c r="A572" s="239"/>
      <c r="B572" s="337"/>
      <c r="C572" s="337"/>
      <c r="D572" s="337"/>
      <c r="E572" s="337"/>
      <c r="F572" s="337"/>
      <c r="G572" s="337"/>
      <c r="H572" s="337"/>
      <c r="I572" s="337"/>
      <c r="J572" s="254"/>
    </row>
    <row r="573" spans="1:10" x14ac:dyDescent="0.2">
      <c r="A573" s="239"/>
      <c r="B573" s="337"/>
      <c r="C573" s="337"/>
      <c r="D573" s="337"/>
      <c r="E573" s="337"/>
      <c r="F573" s="337"/>
      <c r="G573" s="337"/>
      <c r="H573" s="337"/>
      <c r="I573" s="337"/>
      <c r="J573" s="254"/>
    </row>
    <row r="574" spans="1:10" x14ac:dyDescent="0.2">
      <c r="A574" s="239"/>
      <c r="B574" s="337"/>
      <c r="C574" s="337"/>
      <c r="D574" s="337"/>
      <c r="E574" s="337"/>
      <c r="F574" s="337"/>
      <c r="G574" s="337"/>
      <c r="H574" s="337"/>
      <c r="I574" s="337"/>
      <c r="J574" s="254"/>
    </row>
    <row r="575" spans="1:10" x14ac:dyDescent="0.2">
      <c r="A575" s="239"/>
      <c r="B575" s="337"/>
      <c r="C575" s="337"/>
      <c r="D575" s="337"/>
      <c r="E575" s="337"/>
      <c r="F575" s="337"/>
      <c r="G575" s="337"/>
      <c r="H575" s="337"/>
      <c r="I575" s="337"/>
      <c r="J575" s="254"/>
    </row>
    <row r="576" spans="1:10" x14ac:dyDescent="0.2">
      <c r="A576" s="239"/>
      <c r="B576" s="337"/>
      <c r="C576" s="337"/>
      <c r="D576" s="337"/>
      <c r="E576" s="337"/>
      <c r="F576" s="337"/>
      <c r="G576" s="337"/>
      <c r="H576" s="337"/>
      <c r="I576" s="337"/>
      <c r="J576" s="254"/>
    </row>
    <row r="577" spans="1:10" x14ac:dyDescent="0.2">
      <c r="A577" s="239"/>
      <c r="B577" s="337"/>
      <c r="C577" s="337"/>
      <c r="D577" s="337"/>
      <c r="E577" s="337"/>
      <c r="F577" s="337"/>
      <c r="G577" s="337"/>
      <c r="H577" s="337"/>
      <c r="I577" s="337"/>
      <c r="J577" s="254"/>
    </row>
    <row r="578" spans="1:10" x14ac:dyDescent="0.2">
      <c r="A578" s="239"/>
      <c r="B578" s="337"/>
      <c r="C578" s="337"/>
      <c r="D578" s="337"/>
      <c r="E578" s="337"/>
      <c r="F578" s="337"/>
      <c r="G578" s="337"/>
      <c r="H578" s="337"/>
      <c r="I578" s="337"/>
      <c r="J578" s="254"/>
    </row>
    <row r="579" spans="1:10" x14ac:dyDescent="0.2">
      <c r="A579" s="239"/>
      <c r="B579" s="337"/>
      <c r="C579" s="337"/>
      <c r="D579" s="337"/>
      <c r="E579" s="337"/>
      <c r="F579" s="337"/>
      <c r="G579" s="337"/>
      <c r="H579" s="337"/>
      <c r="I579" s="337"/>
      <c r="J579" s="254"/>
    </row>
    <row r="580" spans="1:10" x14ac:dyDescent="0.2">
      <c r="A580" s="239"/>
      <c r="B580" s="337"/>
      <c r="C580" s="337"/>
      <c r="D580" s="337"/>
      <c r="E580" s="337"/>
      <c r="F580" s="337"/>
      <c r="G580" s="337"/>
      <c r="H580" s="337"/>
      <c r="I580" s="337"/>
      <c r="J580" s="254"/>
    </row>
    <row r="581" spans="1:10" x14ac:dyDescent="0.2">
      <c r="A581" s="239"/>
      <c r="B581" s="337"/>
      <c r="C581" s="337"/>
      <c r="D581" s="337"/>
      <c r="E581" s="337"/>
      <c r="F581" s="337"/>
      <c r="G581" s="337"/>
      <c r="H581" s="337"/>
      <c r="I581" s="337"/>
      <c r="J581" s="254"/>
    </row>
    <row r="582" spans="1:10" x14ac:dyDescent="0.2">
      <c r="A582" s="239"/>
      <c r="B582" s="337"/>
      <c r="C582" s="337"/>
      <c r="D582" s="337"/>
      <c r="E582" s="337"/>
      <c r="F582" s="337"/>
      <c r="G582" s="337"/>
      <c r="H582" s="337"/>
      <c r="I582" s="337"/>
      <c r="J582" s="254"/>
    </row>
    <row r="583" spans="1:10" x14ac:dyDescent="0.2">
      <c r="A583" s="239"/>
      <c r="B583" s="337"/>
      <c r="C583" s="337"/>
      <c r="D583" s="337"/>
      <c r="E583" s="337"/>
      <c r="F583" s="337"/>
      <c r="G583" s="337"/>
      <c r="H583" s="337"/>
      <c r="I583" s="337"/>
      <c r="J583" s="254"/>
    </row>
    <row r="584" spans="1:10" x14ac:dyDescent="0.2">
      <c r="A584" s="239"/>
      <c r="B584" s="337"/>
      <c r="C584" s="337"/>
      <c r="D584" s="337"/>
      <c r="E584" s="337"/>
      <c r="F584" s="337"/>
      <c r="G584" s="337"/>
      <c r="H584" s="337"/>
      <c r="I584" s="337"/>
      <c r="J584" s="254"/>
    </row>
    <row r="585" spans="1:10" x14ac:dyDescent="0.2">
      <c r="A585" s="239"/>
      <c r="B585" s="337"/>
      <c r="C585" s="337"/>
      <c r="D585" s="337"/>
      <c r="E585" s="337"/>
      <c r="F585" s="337"/>
      <c r="G585" s="337"/>
      <c r="H585" s="337"/>
      <c r="I585" s="337"/>
      <c r="J585" s="254"/>
    </row>
    <row r="586" spans="1:10" x14ac:dyDescent="0.2">
      <c r="A586" s="239"/>
      <c r="B586" s="337"/>
      <c r="C586" s="337"/>
      <c r="D586" s="337"/>
      <c r="E586" s="337"/>
      <c r="F586" s="337"/>
      <c r="G586" s="337"/>
      <c r="H586" s="337"/>
      <c r="I586" s="337"/>
      <c r="J586" s="254"/>
    </row>
    <row r="587" spans="1:10" x14ac:dyDescent="0.2">
      <c r="A587" s="239"/>
      <c r="B587" s="337"/>
      <c r="C587" s="337"/>
      <c r="D587" s="337"/>
      <c r="E587" s="337"/>
      <c r="F587" s="337"/>
      <c r="G587" s="337"/>
      <c r="H587" s="337"/>
      <c r="I587" s="337"/>
      <c r="J587" s="254"/>
    </row>
    <row r="588" spans="1:10" x14ac:dyDescent="0.2">
      <c r="A588" s="239"/>
      <c r="B588" s="337"/>
      <c r="C588" s="337"/>
      <c r="D588" s="337"/>
      <c r="E588" s="337"/>
      <c r="F588" s="337"/>
      <c r="G588" s="337"/>
      <c r="H588" s="337"/>
      <c r="I588" s="337"/>
      <c r="J588" s="254"/>
    </row>
    <row r="589" spans="1:10" x14ac:dyDescent="0.2">
      <c r="A589" s="239"/>
      <c r="B589" s="337"/>
      <c r="C589" s="337"/>
      <c r="D589" s="337"/>
      <c r="E589" s="337"/>
      <c r="F589" s="337"/>
      <c r="G589" s="337"/>
      <c r="H589" s="337"/>
      <c r="I589" s="337"/>
      <c r="J589" s="254"/>
    </row>
    <row r="590" spans="1:10" x14ac:dyDescent="0.2">
      <c r="A590" s="239"/>
      <c r="B590" s="337"/>
      <c r="C590" s="337"/>
      <c r="D590" s="337"/>
      <c r="E590" s="337"/>
      <c r="F590" s="337"/>
      <c r="G590" s="337"/>
      <c r="H590" s="337"/>
      <c r="I590" s="337"/>
      <c r="J590" s="254"/>
    </row>
    <row r="591" spans="1:10" x14ac:dyDescent="0.2">
      <c r="A591" s="239"/>
      <c r="B591" s="337"/>
      <c r="C591" s="337"/>
      <c r="D591" s="337"/>
      <c r="E591" s="337"/>
      <c r="F591" s="337"/>
      <c r="G591" s="337"/>
      <c r="H591" s="337"/>
      <c r="I591" s="337"/>
      <c r="J591" s="254"/>
    </row>
    <row r="592" spans="1:10" x14ac:dyDescent="0.2">
      <c r="A592" s="239"/>
      <c r="B592" s="337"/>
      <c r="C592" s="337"/>
      <c r="D592" s="337"/>
      <c r="E592" s="337"/>
      <c r="F592" s="337"/>
      <c r="G592" s="337"/>
      <c r="H592" s="337"/>
      <c r="I592" s="337"/>
      <c r="J592" s="254"/>
    </row>
    <row r="593" spans="1:10" x14ac:dyDescent="0.2">
      <c r="A593" s="239"/>
      <c r="B593" s="337"/>
      <c r="C593" s="337"/>
      <c r="D593" s="337"/>
      <c r="E593" s="337"/>
      <c r="F593" s="337"/>
      <c r="G593" s="337"/>
      <c r="H593" s="337"/>
      <c r="I593" s="337"/>
      <c r="J593" s="254"/>
    </row>
    <row r="594" spans="1:10" x14ac:dyDescent="0.2">
      <c r="A594" s="239"/>
      <c r="B594" s="337"/>
      <c r="C594" s="337"/>
      <c r="D594" s="337"/>
      <c r="E594" s="337"/>
      <c r="F594" s="337"/>
      <c r="G594" s="337"/>
      <c r="H594" s="337"/>
      <c r="I594" s="337"/>
      <c r="J594" s="254"/>
    </row>
    <row r="595" spans="1:10" x14ac:dyDescent="0.2">
      <c r="A595" s="239"/>
      <c r="B595" s="337"/>
      <c r="C595" s="337"/>
      <c r="D595" s="337"/>
      <c r="E595" s="337"/>
      <c r="F595" s="337"/>
      <c r="G595" s="337"/>
      <c r="H595" s="337"/>
      <c r="I595" s="337"/>
      <c r="J595" s="254"/>
    </row>
    <row r="596" spans="1:10" x14ac:dyDescent="0.2">
      <c r="A596" s="239"/>
      <c r="B596" s="337"/>
      <c r="C596" s="337"/>
      <c r="D596" s="337"/>
      <c r="E596" s="337"/>
      <c r="F596" s="337"/>
      <c r="G596" s="337"/>
      <c r="H596" s="337"/>
      <c r="I596" s="337"/>
      <c r="J596" s="254"/>
    </row>
    <row r="597" spans="1:10" x14ac:dyDescent="0.2">
      <c r="A597" s="239"/>
      <c r="B597" s="337"/>
      <c r="C597" s="337"/>
      <c r="D597" s="337"/>
      <c r="E597" s="337"/>
      <c r="F597" s="337"/>
      <c r="G597" s="337"/>
      <c r="H597" s="337"/>
      <c r="I597" s="337"/>
      <c r="J597" s="254"/>
    </row>
    <row r="598" spans="1:10" x14ac:dyDescent="0.2">
      <c r="A598" s="239"/>
      <c r="B598" s="337"/>
      <c r="C598" s="337"/>
      <c r="D598" s="337"/>
      <c r="E598" s="337"/>
      <c r="F598" s="337"/>
      <c r="G598" s="337"/>
      <c r="H598" s="337"/>
      <c r="I598" s="337"/>
      <c r="J598" s="254"/>
    </row>
    <row r="599" spans="1:10" x14ac:dyDescent="0.2">
      <c r="A599" s="239"/>
      <c r="B599" s="337"/>
      <c r="C599" s="337"/>
      <c r="D599" s="337"/>
      <c r="E599" s="337"/>
      <c r="F599" s="337"/>
      <c r="G599" s="337"/>
      <c r="H599" s="337"/>
      <c r="I599" s="337"/>
      <c r="J599" s="254"/>
    </row>
    <row r="600" spans="1:10" x14ac:dyDescent="0.2">
      <c r="A600" s="239"/>
      <c r="B600" s="337"/>
      <c r="C600" s="337"/>
      <c r="D600" s="337"/>
      <c r="E600" s="337"/>
      <c r="F600" s="337"/>
      <c r="G600" s="337"/>
      <c r="H600" s="337"/>
      <c r="I600" s="337"/>
      <c r="J600" s="254"/>
    </row>
    <row r="601" spans="1:10" x14ac:dyDescent="0.2">
      <c r="A601" s="239"/>
      <c r="B601" s="337"/>
      <c r="C601" s="337"/>
      <c r="D601" s="337"/>
      <c r="E601" s="337"/>
      <c r="F601" s="337"/>
      <c r="G601" s="337"/>
      <c r="H601" s="337"/>
      <c r="I601" s="337"/>
      <c r="J601" s="254"/>
    </row>
    <row r="602" spans="1:10" x14ac:dyDescent="0.2">
      <c r="A602" s="239"/>
      <c r="B602" s="337"/>
      <c r="C602" s="337"/>
      <c r="D602" s="337"/>
      <c r="E602" s="337"/>
      <c r="F602" s="337"/>
      <c r="G602" s="337"/>
      <c r="H602" s="337"/>
      <c r="I602" s="337"/>
      <c r="J602" s="254"/>
    </row>
    <row r="603" spans="1:10" x14ac:dyDescent="0.2">
      <c r="A603" s="239"/>
      <c r="B603" s="337"/>
      <c r="C603" s="337"/>
      <c r="D603" s="337"/>
      <c r="E603" s="337"/>
      <c r="F603" s="337"/>
      <c r="G603" s="337"/>
      <c r="H603" s="337"/>
      <c r="I603" s="337"/>
      <c r="J603" s="254"/>
    </row>
    <row r="604" spans="1:10" x14ac:dyDescent="0.2">
      <c r="A604" s="239"/>
      <c r="B604" s="337"/>
      <c r="C604" s="337"/>
      <c r="D604" s="337"/>
      <c r="E604" s="337"/>
      <c r="F604" s="337"/>
      <c r="G604" s="337"/>
      <c r="H604" s="337"/>
      <c r="I604" s="337"/>
      <c r="J604" s="254"/>
    </row>
    <row r="605" spans="1:10" x14ac:dyDescent="0.2">
      <c r="A605" s="239"/>
      <c r="B605" s="337"/>
      <c r="C605" s="337"/>
      <c r="D605" s="337"/>
      <c r="E605" s="337"/>
      <c r="F605" s="337"/>
      <c r="G605" s="337"/>
      <c r="H605" s="337"/>
      <c r="I605" s="337"/>
      <c r="J605" s="254"/>
    </row>
    <row r="606" spans="1:10" x14ac:dyDescent="0.2">
      <c r="A606" s="239"/>
      <c r="B606" s="337"/>
      <c r="C606" s="337"/>
      <c r="D606" s="337"/>
      <c r="E606" s="337"/>
      <c r="F606" s="337"/>
      <c r="G606" s="337"/>
      <c r="H606" s="337"/>
      <c r="I606" s="337"/>
      <c r="J606" s="254"/>
    </row>
    <row r="607" spans="1:10" x14ac:dyDescent="0.2">
      <c r="A607" s="239"/>
      <c r="B607" s="337"/>
      <c r="C607" s="337"/>
      <c r="D607" s="337"/>
      <c r="E607" s="337"/>
      <c r="F607" s="337"/>
      <c r="G607" s="337"/>
      <c r="H607" s="337"/>
      <c r="I607" s="337"/>
      <c r="J607" s="254"/>
    </row>
    <row r="608" spans="1:10" x14ac:dyDescent="0.2">
      <c r="A608" s="239"/>
      <c r="B608" s="337"/>
      <c r="C608" s="337"/>
      <c r="D608" s="337"/>
      <c r="E608" s="337"/>
      <c r="F608" s="337"/>
      <c r="G608" s="337"/>
      <c r="H608" s="337"/>
      <c r="I608" s="337"/>
      <c r="J608" s="254"/>
    </row>
    <row r="609" spans="1:10" x14ac:dyDescent="0.2">
      <c r="A609" s="239"/>
      <c r="B609" s="337"/>
      <c r="C609" s="337"/>
      <c r="D609" s="337"/>
      <c r="E609" s="337"/>
      <c r="F609" s="337"/>
      <c r="G609" s="337"/>
      <c r="H609" s="337"/>
      <c r="I609" s="337"/>
      <c r="J609" s="254"/>
    </row>
    <row r="610" spans="1:10" x14ac:dyDescent="0.2">
      <c r="A610" s="239"/>
      <c r="B610" s="337"/>
      <c r="C610" s="337"/>
      <c r="D610" s="337"/>
      <c r="E610" s="337"/>
      <c r="F610" s="337"/>
      <c r="G610" s="337"/>
      <c r="H610" s="337"/>
      <c r="I610" s="337"/>
      <c r="J610" s="254"/>
    </row>
    <row r="611" spans="1:10" x14ac:dyDescent="0.2">
      <c r="A611" s="239"/>
      <c r="B611" s="337"/>
      <c r="C611" s="337"/>
      <c r="D611" s="337"/>
      <c r="E611" s="337"/>
      <c r="F611" s="337"/>
      <c r="G611" s="337"/>
      <c r="H611" s="337"/>
      <c r="I611" s="337"/>
      <c r="J611" s="254"/>
    </row>
    <row r="612" spans="1:10" x14ac:dyDescent="0.2">
      <c r="A612" s="239"/>
      <c r="B612" s="337"/>
      <c r="C612" s="337"/>
      <c r="D612" s="337"/>
      <c r="E612" s="337"/>
      <c r="F612" s="337"/>
      <c r="G612" s="337"/>
      <c r="H612" s="337"/>
      <c r="I612" s="337"/>
      <c r="J612" s="254"/>
    </row>
    <row r="613" spans="1:10" x14ac:dyDescent="0.2">
      <c r="A613" s="239"/>
      <c r="B613" s="337"/>
      <c r="C613" s="337"/>
      <c r="D613" s="337"/>
      <c r="E613" s="337"/>
      <c r="F613" s="337"/>
      <c r="G613" s="337"/>
      <c r="H613" s="337"/>
      <c r="I613" s="337"/>
      <c r="J613" s="254"/>
    </row>
    <row r="614" spans="1:10" x14ac:dyDescent="0.2">
      <c r="A614" s="239"/>
      <c r="B614" s="337"/>
      <c r="C614" s="337"/>
      <c r="D614" s="337"/>
      <c r="E614" s="337"/>
      <c r="F614" s="337"/>
      <c r="G614" s="337"/>
      <c r="H614" s="337"/>
      <c r="I614" s="337"/>
      <c r="J614" s="254"/>
    </row>
    <row r="615" spans="1:10" x14ac:dyDescent="0.2">
      <c r="A615" s="239"/>
      <c r="B615" s="337"/>
      <c r="C615" s="337"/>
      <c r="D615" s="337"/>
      <c r="E615" s="337"/>
      <c r="F615" s="337"/>
      <c r="G615" s="337"/>
      <c r="H615" s="337"/>
      <c r="I615" s="337"/>
      <c r="J615" s="254"/>
    </row>
    <row r="616" spans="1:10" x14ac:dyDescent="0.2">
      <c r="A616" s="239"/>
      <c r="B616" s="337"/>
      <c r="C616" s="337"/>
      <c r="D616" s="337"/>
      <c r="E616" s="337"/>
      <c r="F616" s="337"/>
      <c r="G616" s="337"/>
      <c r="H616" s="337"/>
      <c r="I616" s="337"/>
      <c r="J616" s="254"/>
    </row>
    <row r="617" spans="1:10" x14ac:dyDescent="0.2">
      <c r="A617" s="239"/>
      <c r="B617" s="337"/>
      <c r="C617" s="337"/>
      <c r="D617" s="337"/>
      <c r="E617" s="337"/>
      <c r="F617" s="337"/>
      <c r="G617" s="337"/>
      <c r="H617" s="337"/>
      <c r="I617" s="337"/>
      <c r="J617" s="254"/>
    </row>
    <row r="618" spans="1:10" x14ac:dyDescent="0.2">
      <c r="A618" s="239"/>
      <c r="B618" s="337"/>
      <c r="C618" s="337"/>
      <c r="D618" s="337"/>
      <c r="E618" s="337"/>
      <c r="F618" s="337"/>
      <c r="G618" s="337"/>
      <c r="H618" s="337"/>
      <c r="I618" s="337"/>
      <c r="J618" s="254"/>
    </row>
    <row r="619" spans="1:10" x14ac:dyDescent="0.2">
      <c r="A619" s="239"/>
      <c r="B619" s="337"/>
      <c r="C619" s="337"/>
      <c r="D619" s="337"/>
      <c r="E619" s="337"/>
      <c r="F619" s="337"/>
      <c r="G619" s="337"/>
      <c r="H619" s="337"/>
      <c r="I619" s="337"/>
      <c r="J619" s="254"/>
    </row>
    <row r="620" spans="1:10" x14ac:dyDescent="0.2">
      <c r="A620" s="239"/>
      <c r="B620" s="337"/>
      <c r="C620" s="337"/>
      <c r="D620" s="337"/>
      <c r="E620" s="337"/>
      <c r="F620" s="337"/>
      <c r="G620" s="337"/>
      <c r="H620" s="337"/>
      <c r="I620" s="337"/>
      <c r="J620" s="254"/>
    </row>
    <row r="621" spans="1:10" x14ac:dyDescent="0.2">
      <c r="A621" s="239"/>
      <c r="B621" s="337"/>
      <c r="C621" s="337"/>
      <c r="D621" s="337"/>
      <c r="E621" s="337"/>
      <c r="F621" s="337"/>
      <c r="G621" s="337"/>
      <c r="H621" s="337"/>
      <c r="I621" s="337"/>
      <c r="J621" s="254"/>
    </row>
    <row r="622" spans="1:10" x14ac:dyDescent="0.2">
      <c r="A622" s="239"/>
      <c r="B622" s="337"/>
      <c r="C622" s="337"/>
      <c r="D622" s="337"/>
      <c r="E622" s="337"/>
      <c r="F622" s="337"/>
      <c r="G622" s="337"/>
      <c r="H622" s="337"/>
      <c r="I622" s="337"/>
      <c r="J622" s="254"/>
    </row>
    <row r="623" spans="1:10" x14ac:dyDescent="0.2">
      <c r="A623" s="239"/>
      <c r="B623" s="337"/>
      <c r="C623" s="337"/>
      <c r="D623" s="337"/>
      <c r="E623" s="337"/>
      <c r="F623" s="337"/>
      <c r="G623" s="337"/>
      <c r="H623" s="337"/>
      <c r="I623" s="337"/>
      <c r="J623" s="254"/>
    </row>
    <row r="624" spans="1:10" x14ac:dyDescent="0.2">
      <c r="A624" s="239"/>
      <c r="B624" s="337"/>
      <c r="C624" s="337"/>
      <c r="D624" s="337"/>
      <c r="E624" s="337"/>
      <c r="F624" s="337"/>
      <c r="G624" s="337"/>
      <c r="H624" s="337"/>
      <c r="I624" s="337"/>
      <c r="J624" s="254"/>
    </row>
    <row r="625" spans="1:10" x14ac:dyDescent="0.2">
      <c r="A625" s="239"/>
      <c r="B625" s="337"/>
      <c r="C625" s="337"/>
      <c r="D625" s="337"/>
      <c r="E625" s="337"/>
      <c r="F625" s="337"/>
      <c r="G625" s="337"/>
      <c r="H625" s="337"/>
      <c r="I625" s="337"/>
      <c r="J625" s="254"/>
    </row>
    <row r="626" spans="1:10" x14ac:dyDescent="0.2">
      <c r="A626" s="239"/>
      <c r="B626" s="337"/>
      <c r="C626" s="337"/>
      <c r="D626" s="337"/>
      <c r="E626" s="337"/>
      <c r="F626" s="337"/>
      <c r="G626" s="337"/>
      <c r="H626" s="337"/>
      <c r="I626" s="337"/>
      <c r="J626" s="254"/>
    </row>
    <row r="627" spans="1:10" x14ac:dyDescent="0.2">
      <c r="A627" s="239"/>
      <c r="B627" s="337"/>
      <c r="C627" s="337"/>
      <c r="D627" s="337"/>
      <c r="E627" s="337"/>
      <c r="F627" s="337"/>
      <c r="G627" s="337"/>
      <c r="H627" s="337"/>
      <c r="I627" s="337"/>
      <c r="J627" s="254"/>
    </row>
    <row r="628" spans="1:10" x14ac:dyDescent="0.2">
      <c r="A628" s="239"/>
      <c r="B628" s="337"/>
      <c r="C628" s="337"/>
      <c r="D628" s="337"/>
      <c r="E628" s="337"/>
      <c r="F628" s="337"/>
      <c r="G628" s="337"/>
      <c r="H628" s="337"/>
      <c r="I628" s="337"/>
      <c r="J628" s="254"/>
    </row>
    <row r="629" spans="1:10" x14ac:dyDescent="0.2">
      <c r="A629" s="239"/>
      <c r="B629" s="337"/>
      <c r="C629" s="337"/>
      <c r="D629" s="337"/>
      <c r="E629" s="337"/>
      <c r="F629" s="337"/>
      <c r="G629" s="337"/>
      <c r="H629" s="337"/>
      <c r="I629" s="337"/>
      <c r="J629" s="254"/>
    </row>
    <row r="630" spans="1:10" x14ac:dyDescent="0.2">
      <c r="A630" s="239"/>
      <c r="B630" s="337"/>
      <c r="C630" s="337"/>
      <c r="D630" s="337"/>
      <c r="E630" s="337"/>
      <c r="F630" s="337"/>
      <c r="G630" s="337"/>
      <c r="H630" s="337"/>
      <c r="I630" s="337"/>
      <c r="J630" s="254"/>
    </row>
    <row r="631" spans="1:10" x14ac:dyDescent="0.2">
      <c r="A631" s="239"/>
      <c r="B631" s="337"/>
      <c r="C631" s="337"/>
      <c r="D631" s="337"/>
      <c r="E631" s="337"/>
      <c r="F631" s="337"/>
      <c r="G631" s="337"/>
      <c r="H631" s="337"/>
      <c r="I631" s="337"/>
      <c r="J631" s="254"/>
    </row>
    <row r="632" spans="1:10" x14ac:dyDescent="0.2">
      <c r="A632" s="239"/>
      <c r="B632" s="337"/>
      <c r="C632" s="337"/>
      <c r="D632" s="337"/>
      <c r="E632" s="337"/>
      <c r="F632" s="337"/>
      <c r="G632" s="337"/>
      <c r="H632" s="337"/>
      <c r="I632" s="337"/>
      <c r="J632" s="254"/>
    </row>
    <row r="633" spans="1:10" x14ac:dyDescent="0.2">
      <c r="A633" s="239"/>
      <c r="B633" s="337"/>
      <c r="C633" s="337"/>
      <c r="D633" s="337"/>
      <c r="E633" s="337"/>
      <c r="F633" s="337"/>
      <c r="G633" s="337"/>
      <c r="H633" s="337"/>
      <c r="I633" s="337"/>
      <c r="J633" s="254"/>
    </row>
    <row r="634" spans="1:10" x14ac:dyDescent="0.2">
      <c r="A634" s="239"/>
      <c r="B634" s="337"/>
      <c r="C634" s="337"/>
      <c r="D634" s="337"/>
      <c r="E634" s="337"/>
      <c r="F634" s="337"/>
      <c r="G634" s="337"/>
      <c r="H634" s="337"/>
      <c r="I634" s="337"/>
      <c r="J634" s="254"/>
    </row>
    <row r="635" spans="1:10" x14ac:dyDescent="0.2">
      <c r="A635" s="239"/>
      <c r="B635" s="337"/>
      <c r="C635" s="337"/>
      <c r="D635" s="337"/>
      <c r="E635" s="337"/>
      <c r="F635" s="337"/>
      <c r="G635" s="337"/>
      <c r="H635" s="337"/>
      <c r="I635" s="337"/>
      <c r="J635" s="254"/>
    </row>
    <row r="636" spans="1:10" x14ac:dyDescent="0.2">
      <c r="A636" s="239"/>
      <c r="B636" s="337"/>
      <c r="C636" s="337"/>
      <c r="D636" s="337"/>
      <c r="E636" s="337"/>
      <c r="F636" s="337"/>
      <c r="G636" s="337"/>
      <c r="H636" s="337"/>
      <c r="I636" s="337"/>
      <c r="J636" s="254"/>
    </row>
    <row r="637" spans="1:10" x14ac:dyDescent="0.2">
      <c r="A637" s="239"/>
      <c r="B637" s="337"/>
      <c r="C637" s="337"/>
      <c r="D637" s="337"/>
      <c r="E637" s="337"/>
      <c r="F637" s="337"/>
      <c r="G637" s="337"/>
      <c r="H637" s="337"/>
      <c r="I637" s="337"/>
      <c r="J637" s="254"/>
    </row>
    <row r="638" spans="1:10" x14ac:dyDescent="0.2">
      <c r="A638" s="239"/>
      <c r="B638" s="337"/>
      <c r="C638" s="337"/>
      <c r="D638" s="337"/>
      <c r="E638" s="337"/>
      <c r="F638" s="337"/>
      <c r="G638" s="337"/>
      <c r="H638" s="337"/>
      <c r="I638" s="337"/>
      <c r="J638" s="254"/>
    </row>
    <row r="639" spans="1:10" x14ac:dyDescent="0.2">
      <c r="A639" s="239"/>
      <c r="B639" s="337"/>
      <c r="C639" s="337"/>
      <c r="D639" s="337"/>
      <c r="E639" s="337"/>
      <c r="F639" s="337"/>
      <c r="G639" s="337"/>
      <c r="H639" s="337"/>
      <c r="I639" s="337"/>
      <c r="J639" s="254"/>
    </row>
    <row r="640" spans="1:10" x14ac:dyDescent="0.2">
      <c r="A640" s="239"/>
      <c r="B640" s="337"/>
      <c r="C640" s="337"/>
      <c r="D640" s="337"/>
      <c r="E640" s="337"/>
      <c r="F640" s="337"/>
      <c r="G640" s="337"/>
      <c r="H640" s="337"/>
      <c r="I640" s="337"/>
      <c r="J640" s="254"/>
    </row>
    <row r="641" spans="1:10" x14ac:dyDescent="0.2">
      <c r="A641" s="239"/>
      <c r="B641" s="337"/>
      <c r="C641" s="337"/>
      <c r="D641" s="337"/>
      <c r="E641" s="337"/>
      <c r="F641" s="337"/>
      <c r="G641" s="337"/>
      <c r="H641" s="337"/>
      <c r="I641" s="337"/>
      <c r="J641" s="254"/>
    </row>
    <row r="642" spans="1:10" x14ac:dyDescent="0.2">
      <c r="A642" s="239"/>
      <c r="B642" s="337"/>
      <c r="C642" s="337"/>
      <c r="D642" s="337"/>
      <c r="E642" s="337"/>
      <c r="F642" s="337"/>
      <c r="G642" s="337"/>
      <c r="H642" s="337"/>
      <c r="I642" s="337"/>
      <c r="J642" s="254"/>
    </row>
    <row r="643" spans="1:10" x14ac:dyDescent="0.2">
      <c r="A643" s="239"/>
      <c r="B643" s="337"/>
      <c r="C643" s="337"/>
      <c r="D643" s="337"/>
      <c r="E643" s="337"/>
      <c r="F643" s="337"/>
      <c r="G643" s="337"/>
      <c r="H643" s="337"/>
      <c r="I643" s="337"/>
      <c r="J643" s="254"/>
    </row>
    <row r="644" spans="1:10" x14ac:dyDescent="0.2">
      <c r="A644" s="239"/>
      <c r="B644" s="337"/>
      <c r="C644" s="337"/>
      <c r="D644" s="337"/>
      <c r="E644" s="337"/>
      <c r="F644" s="337"/>
      <c r="G644" s="337"/>
      <c r="H644" s="337"/>
      <c r="I644" s="337"/>
      <c r="J644" s="254"/>
    </row>
    <row r="645" spans="1:10" x14ac:dyDescent="0.2">
      <c r="A645" s="239"/>
      <c r="B645" s="337"/>
      <c r="C645" s="337"/>
      <c r="D645" s="337"/>
      <c r="E645" s="337"/>
      <c r="F645" s="337"/>
      <c r="G645" s="337"/>
      <c r="H645" s="337"/>
      <c r="I645" s="337"/>
      <c r="J645" s="254"/>
    </row>
    <row r="646" spans="1:10" x14ac:dyDescent="0.2">
      <c r="A646" s="239"/>
      <c r="B646" s="337"/>
      <c r="C646" s="337"/>
      <c r="D646" s="337"/>
      <c r="E646" s="337"/>
      <c r="F646" s="337"/>
      <c r="G646" s="337"/>
      <c r="H646" s="337"/>
      <c r="I646" s="337"/>
      <c r="J646" s="254"/>
    </row>
    <row r="647" spans="1:10" x14ac:dyDescent="0.2">
      <c r="A647" s="239"/>
      <c r="B647" s="337"/>
      <c r="C647" s="337"/>
      <c r="D647" s="337"/>
      <c r="E647" s="337"/>
      <c r="F647" s="337"/>
      <c r="G647" s="337"/>
      <c r="H647" s="337"/>
      <c r="I647" s="337"/>
      <c r="J647" s="254"/>
    </row>
    <row r="648" spans="1:10" x14ac:dyDescent="0.2">
      <c r="A648" s="239"/>
      <c r="B648" s="337"/>
      <c r="C648" s="337"/>
      <c r="D648" s="337"/>
      <c r="E648" s="337"/>
      <c r="F648" s="337"/>
      <c r="G648" s="337"/>
      <c r="H648" s="337"/>
      <c r="I648" s="337"/>
      <c r="J648" s="254"/>
    </row>
    <row r="649" spans="1:10" x14ac:dyDescent="0.2">
      <c r="A649" s="239"/>
      <c r="B649" s="337"/>
      <c r="C649" s="337"/>
      <c r="D649" s="337"/>
      <c r="E649" s="337"/>
      <c r="F649" s="337"/>
      <c r="G649" s="337"/>
      <c r="H649" s="337"/>
      <c r="I649" s="337"/>
      <c r="J649" s="254"/>
    </row>
    <row r="650" spans="1:10" x14ac:dyDescent="0.2">
      <c r="A650" s="239"/>
      <c r="B650" s="337"/>
      <c r="C650" s="337"/>
      <c r="D650" s="337"/>
      <c r="E650" s="337"/>
      <c r="F650" s="337"/>
      <c r="G650" s="337"/>
      <c r="H650" s="337"/>
      <c r="I650" s="337"/>
      <c r="J650" s="254"/>
    </row>
    <row r="651" spans="1:10" x14ac:dyDescent="0.2">
      <c r="A651" s="239"/>
      <c r="B651" s="337"/>
      <c r="C651" s="337"/>
      <c r="D651" s="337"/>
      <c r="E651" s="337"/>
      <c r="F651" s="337"/>
      <c r="G651" s="337"/>
      <c r="H651" s="337"/>
      <c r="I651" s="337"/>
      <c r="J651" s="254"/>
    </row>
    <row r="652" spans="1:10" x14ac:dyDescent="0.2">
      <c r="A652" s="239"/>
      <c r="B652" s="337"/>
      <c r="C652" s="337"/>
      <c r="D652" s="337"/>
      <c r="E652" s="337"/>
      <c r="F652" s="337"/>
      <c r="G652" s="337"/>
      <c r="H652" s="337"/>
      <c r="I652" s="337"/>
      <c r="J652" s="254"/>
    </row>
    <row r="653" spans="1:10" x14ac:dyDescent="0.2">
      <c r="A653" s="239"/>
      <c r="B653" s="337"/>
      <c r="C653" s="337"/>
      <c r="D653" s="337"/>
      <c r="E653" s="337"/>
      <c r="F653" s="337"/>
      <c r="G653" s="337"/>
      <c r="H653" s="337"/>
      <c r="I653" s="337"/>
      <c r="J653" s="254"/>
    </row>
    <row r="654" spans="1:10" x14ac:dyDescent="0.2">
      <c r="A654" s="239"/>
      <c r="B654" s="337"/>
      <c r="C654" s="337"/>
      <c r="D654" s="337"/>
      <c r="E654" s="337"/>
      <c r="F654" s="337"/>
      <c r="G654" s="337"/>
      <c r="H654" s="337"/>
      <c r="I654" s="337"/>
      <c r="J654" s="254"/>
    </row>
    <row r="655" spans="1:10" x14ac:dyDescent="0.2">
      <c r="A655" s="239"/>
      <c r="B655" s="337"/>
      <c r="C655" s="337"/>
      <c r="D655" s="337"/>
      <c r="E655" s="337"/>
      <c r="F655" s="337"/>
      <c r="G655" s="337"/>
      <c r="H655" s="337"/>
      <c r="I655" s="337"/>
      <c r="J655" s="254"/>
    </row>
    <row r="656" spans="1:10" x14ac:dyDescent="0.2">
      <c r="A656" s="239"/>
      <c r="B656" s="337"/>
      <c r="C656" s="337"/>
      <c r="D656" s="337"/>
      <c r="E656" s="337"/>
      <c r="F656" s="337"/>
      <c r="G656" s="337"/>
      <c r="H656" s="337"/>
      <c r="I656" s="337"/>
      <c r="J656" s="254"/>
    </row>
    <row r="657" spans="1:10" x14ac:dyDescent="0.2">
      <c r="A657" s="239"/>
      <c r="B657" s="337"/>
      <c r="C657" s="337"/>
      <c r="D657" s="337"/>
      <c r="E657" s="337"/>
      <c r="F657" s="337"/>
      <c r="G657" s="337"/>
      <c r="H657" s="337"/>
      <c r="I657" s="337"/>
      <c r="J657" s="254"/>
    </row>
    <row r="658" spans="1:10" x14ac:dyDescent="0.2">
      <c r="A658" s="239"/>
      <c r="B658" s="337"/>
      <c r="C658" s="337"/>
      <c r="D658" s="337"/>
      <c r="E658" s="337"/>
      <c r="F658" s="337"/>
      <c r="G658" s="337"/>
      <c r="H658" s="337"/>
      <c r="I658" s="337"/>
      <c r="J658" s="254"/>
    </row>
    <row r="659" spans="1:10" x14ac:dyDescent="0.2">
      <c r="A659" s="239"/>
      <c r="B659" s="337"/>
      <c r="C659" s="337"/>
      <c r="D659" s="337"/>
      <c r="E659" s="337"/>
      <c r="F659" s="337"/>
      <c r="G659" s="337"/>
      <c r="H659" s="337"/>
      <c r="I659" s="337"/>
      <c r="J659" s="254"/>
    </row>
    <row r="660" spans="1:10" x14ac:dyDescent="0.2">
      <c r="A660" s="239"/>
      <c r="B660" s="337"/>
      <c r="C660" s="337"/>
      <c r="D660" s="337"/>
      <c r="E660" s="337"/>
      <c r="F660" s="337"/>
      <c r="G660" s="337"/>
      <c r="H660" s="337"/>
      <c r="I660" s="337"/>
      <c r="J660" s="254"/>
    </row>
    <row r="661" spans="1:10" x14ac:dyDescent="0.2">
      <c r="A661" s="239"/>
      <c r="B661" s="337"/>
      <c r="C661" s="337"/>
      <c r="D661" s="337"/>
      <c r="E661" s="337"/>
      <c r="F661" s="337"/>
      <c r="G661" s="337"/>
      <c r="H661" s="337"/>
      <c r="I661" s="337"/>
      <c r="J661" s="254"/>
    </row>
    <row r="662" spans="1:10" x14ac:dyDescent="0.2">
      <c r="A662" s="239"/>
      <c r="B662" s="337"/>
      <c r="C662" s="337"/>
      <c r="D662" s="337"/>
      <c r="E662" s="337"/>
      <c r="F662" s="337"/>
      <c r="G662" s="337"/>
      <c r="H662" s="337"/>
      <c r="I662" s="337"/>
      <c r="J662" s="254"/>
    </row>
    <row r="663" spans="1:10" x14ac:dyDescent="0.2">
      <c r="A663" s="239"/>
      <c r="B663" s="337"/>
      <c r="C663" s="337"/>
      <c r="D663" s="337"/>
      <c r="E663" s="337"/>
      <c r="F663" s="337"/>
      <c r="G663" s="337"/>
      <c r="H663" s="337"/>
      <c r="I663" s="337"/>
      <c r="J663" s="254"/>
    </row>
    <row r="664" spans="1:10" x14ac:dyDescent="0.2">
      <c r="A664" s="239"/>
      <c r="B664" s="337"/>
      <c r="C664" s="337"/>
      <c r="D664" s="337"/>
      <c r="E664" s="337"/>
      <c r="F664" s="337"/>
      <c r="G664" s="337"/>
      <c r="H664" s="337"/>
      <c r="I664" s="337"/>
      <c r="J664" s="254"/>
    </row>
    <row r="665" spans="1:10" x14ac:dyDescent="0.2">
      <c r="A665" s="239"/>
      <c r="B665" s="337"/>
      <c r="C665" s="337"/>
      <c r="D665" s="337"/>
      <c r="E665" s="337"/>
      <c r="F665" s="337"/>
      <c r="G665" s="337"/>
      <c r="H665" s="337"/>
      <c r="I665" s="337"/>
      <c r="J665" s="254"/>
    </row>
    <row r="666" spans="1:10" x14ac:dyDescent="0.2">
      <c r="A666" s="239"/>
      <c r="B666" s="337"/>
      <c r="C666" s="337"/>
      <c r="D666" s="337"/>
      <c r="E666" s="337"/>
      <c r="F666" s="337"/>
      <c r="G666" s="337"/>
      <c r="H666" s="337"/>
      <c r="I666" s="337"/>
      <c r="J666" s="254"/>
    </row>
    <row r="667" spans="1:10" x14ac:dyDescent="0.2">
      <c r="A667" s="239"/>
      <c r="B667" s="337"/>
      <c r="C667" s="337"/>
      <c r="D667" s="337"/>
      <c r="E667" s="337"/>
      <c r="F667" s="337"/>
      <c r="G667" s="337"/>
      <c r="H667" s="337"/>
      <c r="I667" s="337"/>
      <c r="J667" s="254"/>
    </row>
    <row r="668" spans="1:10" x14ac:dyDescent="0.2">
      <c r="A668" s="239"/>
      <c r="B668" s="337"/>
      <c r="C668" s="337"/>
      <c r="D668" s="337"/>
      <c r="E668" s="337"/>
      <c r="F668" s="337"/>
      <c r="G668" s="337"/>
      <c r="H668" s="337"/>
      <c r="I668" s="337"/>
      <c r="J668" s="254"/>
    </row>
    <row r="669" spans="1:10" x14ac:dyDescent="0.2">
      <c r="A669" s="239"/>
      <c r="B669" s="337"/>
      <c r="C669" s="337"/>
      <c r="D669" s="337"/>
      <c r="E669" s="337"/>
      <c r="F669" s="337"/>
      <c r="G669" s="337"/>
      <c r="H669" s="337"/>
      <c r="I669" s="337"/>
      <c r="J669" s="254"/>
    </row>
    <row r="670" spans="1:10" x14ac:dyDescent="0.2">
      <c r="A670" s="239"/>
      <c r="B670" s="337"/>
      <c r="C670" s="337"/>
      <c r="D670" s="337"/>
      <c r="E670" s="337"/>
      <c r="F670" s="337"/>
      <c r="G670" s="337"/>
      <c r="H670" s="337"/>
      <c r="I670" s="337"/>
      <c r="J670" s="254"/>
    </row>
    <row r="671" spans="1:10" x14ac:dyDescent="0.2">
      <c r="A671" s="239"/>
      <c r="B671" s="337"/>
      <c r="C671" s="337"/>
      <c r="D671" s="337"/>
      <c r="E671" s="337"/>
      <c r="F671" s="337"/>
      <c r="G671" s="337"/>
      <c r="H671" s="337"/>
      <c r="I671" s="337"/>
      <c r="J671" s="254"/>
    </row>
    <row r="672" spans="1:10" x14ac:dyDescent="0.2">
      <c r="A672" s="239"/>
      <c r="B672" s="337"/>
      <c r="C672" s="337"/>
      <c r="D672" s="337"/>
      <c r="E672" s="337"/>
      <c r="F672" s="337"/>
      <c r="G672" s="337"/>
      <c r="H672" s="337"/>
      <c r="I672" s="337"/>
      <c r="J672" s="254"/>
    </row>
    <row r="673" spans="1:10" x14ac:dyDescent="0.2">
      <c r="A673" s="239"/>
      <c r="B673" s="337"/>
      <c r="C673" s="337"/>
      <c r="D673" s="337"/>
      <c r="E673" s="337"/>
      <c r="F673" s="337"/>
      <c r="G673" s="337"/>
      <c r="H673" s="337"/>
      <c r="I673" s="337"/>
      <c r="J673" s="254"/>
    </row>
    <row r="674" spans="1:10" x14ac:dyDescent="0.2">
      <c r="A674" s="239"/>
      <c r="B674" s="337"/>
      <c r="C674" s="337"/>
      <c r="D674" s="337"/>
      <c r="E674" s="337"/>
      <c r="F674" s="337"/>
      <c r="G674" s="337"/>
      <c r="H674" s="337"/>
      <c r="I674" s="337"/>
      <c r="J674" s="254"/>
    </row>
    <row r="675" spans="1:10" x14ac:dyDescent="0.2">
      <c r="A675" s="239"/>
      <c r="B675" s="337"/>
      <c r="C675" s="337"/>
      <c r="D675" s="337"/>
      <c r="E675" s="337"/>
      <c r="F675" s="337"/>
      <c r="G675" s="337"/>
      <c r="H675" s="337"/>
      <c r="I675" s="337"/>
      <c r="J675" s="254"/>
    </row>
    <row r="676" spans="1:10" x14ac:dyDescent="0.2">
      <c r="A676" s="239"/>
      <c r="B676" s="337"/>
      <c r="C676" s="337"/>
      <c r="D676" s="337"/>
      <c r="E676" s="337"/>
      <c r="F676" s="337"/>
      <c r="G676" s="337"/>
      <c r="H676" s="337"/>
      <c r="I676" s="337"/>
      <c r="J676" s="254"/>
    </row>
    <row r="677" spans="1:10" x14ac:dyDescent="0.2">
      <c r="A677" s="239"/>
      <c r="B677" s="337"/>
      <c r="C677" s="337"/>
      <c r="D677" s="337"/>
      <c r="E677" s="337"/>
      <c r="F677" s="337"/>
      <c r="G677" s="337"/>
      <c r="H677" s="337"/>
      <c r="I677" s="337"/>
      <c r="J677" s="254"/>
    </row>
    <row r="678" spans="1:10" x14ac:dyDescent="0.2">
      <c r="A678" s="239"/>
      <c r="B678" s="337"/>
      <c r="C678" s="337"/>
      <c r="D678" s="337"/>
      <c r="E678" s="337"/>
      <c r="F678" s="337"/>
      <c r="G678" s="337"/>
      <c r="H678" s="337"/>
      <c r="I678" s="337"/>
      <c r="J678" s="254"/>
    </row>
    <row r="679" spans="1:10" x14ac:dyDescent="0.2">
      <c r="A679" s="239"/>
      <c r="B679" s="337"/>
      <c r="C679" s="337"/>
      <c r="D679" s="337"/>
      <c r="E679" s="337"/>
      <c r="F679" s="337"/>
      <c r="G679" s="337"/>
      <c r="H679" s="337"/>
      <c r="I679" s="337"/>
      <c r="J679" s="254"/>
    </row>
    <row r="680" spans="1:10" x14ac:dyDescent="0.2">
      <c r="A680" s="239"/>
      <c r="B680" s="337"/>
      <c r="C680" s="337"/>
      <c r="D680" s="337"/>
      <c r="E680" s="337"/>
      <c r="F680" s="337"/>
      <c r="G680" s="337"/>
      <c r="H680" s="337"/>
      <c r="I680" s="337"/>
      <c r="J680" s="254"/>
    </row>
    <row r="681" spans="1:10" x14ac:dyDescent="0.2">
      <c r="A681" s="239"/>
      <c r="B681" s="337"/>
      <c r="C681" s="337"/>
      <c r="D681" s="337"/>
      <c r="E681" s="337"/>
      <c r="F681" s="337"/>
      <c r="G681" s="337"/>
      <c r="H681" s="337"/>
      <c r="I681" s="337"/>
      <c r="J681" s="254"/>
    </row>
    <row r="682" spans="1:10" x14ac:dyDescent="0.2">
      <c r="A682" s="239"/>
      <c r="B682" s="337"/>
      <c r="C682" s="337"/>
      <c r="D682" s="337"/>
      <c r="E682" s="337"/>
      <c r="F682" s="337"/>
      <c r="G682" s="337"/>
      <c r="H682" s="337"/>
      <c r="I682" s="337"/>
      <c r="J682" s="254"/>
    </row>
    <row r="683" spans="1:10" x14ac:dyDescent="0.2">
      <c r="A683" s="239"/>
      <c r="B683" s="337"/>
      <c r="C683" s="337"/>
      <c r="D683" s="337"/>
      <c r="E683" s="337"/>
      <c r="F683" s="337"/>
      <c r="G683" s="337"/>
      <c r="H683" s="337"/>
      <c r="I683" s="337"/>
      <c r="J683" s="254"/>
    </row>
    <row r="684" spans="1:10" x14ac:dyDescent="0.2">
      <c r="A684" s="239"/>
      <c r="B684" s="337"/>
      <c r="C684" s="337"/>
      <c r="D684" s="337"/>
      <c r="E684" s="337"/>
      <c r="F684" s="337"/>
      <c r="G684" s="337"/>
      <c r="H684" s="337"/>
      <c r="I684" s="337"/>
      <c r="J684" s="254"/>
    </row>
    <row r="685" spans="1:10" x14ac:dyDescent="0.2">
      <c r="A685" s="239"/>
      <c r="B685" s="337"/>
      <c r="C685" s="337"/>
      <c r="D685" s="337"/>
      <c r="E685" s="337"/>
      <c r="F685" s="337"/>
      <c r="G685" s="337"/>
      <c r="H685" s="337"/>
      <c r="I685" s="337"/>
      <c r="J685" s="254"/>
    </row>
    <row r="686" spans="1:10" x14ac:dyDescent="0.2">
      <c r="A686" s="239"/>
      <c r="B686" s="337"/>
      <c r="C686" s="337"/>
      <c r="D686" s="337"/>
      <c r="E686" s="337"/>
      <c r="F686" s="337"/>
      <c r="G686" s="337"/>
      <c r="H686" s="337"/>
      <c r="I686" s="337"/>
      <c r="J686" s="254"/>
    </row>
    <row r="687" spans="1:10" x14ac:dyDescent="0.2">
      <c r="A687" s="239"/>
      <c r="B687" s="337"/>
      <c r="C687" s="337"/>
      <c r="D687" s="337"/>
      <c r="E687" s="337"/>
      <c r="F687" s="337"/>
      <c r="G687" s="337"/>
      <c r="H687" s="337"/>
      <c r="I687" s="337"/>
      <c r="J687" s="254"/>
    </row>
    <row r="688" spans="1:10" x14ac:dyDescent="0.2">
      <c r="A688" s="239"/>
      <c r="B688" s="337"/>
      <c r="C688" s="337"/>
      <c r="D688" s="337"/>
      <c r="E688" s="337"/>
      <c r="F688" s="337"/>
      <c r="G688" s="337"/>
      <c r="H688" s="337"/>
      <c r="I688" s="337"/>
      <c r="J688" s="254"/>
    </row>
    <row r="689" spans="1:10" x14ac:dyDescent="0.2">
      <c r="A689" s="239"/>
      <c r="B689" s="337"/>
      <c r="C689" s="337"/>
      <c r="D689" s="337"/>
      <c r="E689" s="337"/>
      <c r="F689" s="337"/>
      <c r="G689" s="337"/>
      <c r="H689" s="337"/>
      <c r="I689" s="337"/>
      <c r="J689" s="254"/>
    </row>
    <row r="690" spans="1:10" x14ac:dyDescent="0.2">
      <c r="A690" s="239"/>
      <c r="B690" s="337"/>
      <c r="C690" s="337"/>
      <c r="D690" s="337"/>
      <c r="E690" s="337"/>
      <c r="F690" s="337"/>
      <c r="G690" s="337"/>
      <c r="H690" s="337"/>
      <c r="I690" s="337"/>
      <c r="J690" s="254"/>
    </row>
    <row r="691" spans="1:10" x14ac:dyDescent="0.2">
      <c r="A691" s="239"/>
      <c r="B691" s="337"/>
      <c r="C691" s="337"/>
      <c r="D691" s="337"/>
      <c r="E691" s="337"/>
      <c r="F691" s="337"/>
      <c r="G691" s="337"/>
      <c r="H691" s="337"/>
      <c r="I691" s="337"/>
      <c r="J691" s="254"/>
    </row>
    <row r="692" spans="1:10" x14ac:dyDescent="0.2">
      <c r="A692" s="239"/>
      <c r="B692" s="337"/>
      <c r="C692" s="337"/>
      <c r="D692" s="337"/>
      <c r="E692" s="337"/>
      <c r="F692" s="337"/>
      <c r="G692" s="337"/>
      <c r="H692" s="337"/>
      <c r="I692" s="337"/>
      <c r="J692" s="254"/>
    </row>
    <row r="693" spans="1:10" x14ac:dyDescent="0.2">
      <c r="A693" s="239"/>
      <c r="B693" s="337"/>
      <c r="C693" s="337"/>
      <c r="D693" s="337"/>
      <c r="E693" s="337"/>
      <c r="F693" s="337"/>
      <c r="G693" s="337"/>
      <c r="H693" s="337"/>
      <c r="I693" s="337"/>
      <c r="J693" s="254"/>
    </row>
    <row r="694" spans="1:10" x14ac:dyDescent="0.2">
      <c r="A694" s="239"/>
      <c r="B694" s="337"/>
      <c r="C694" s="337"/>
      <c r="D694" s="337"/>
      <c r="E694" s="337"/>
      <c r="F694" s="337"/>
      <c r="G694" s="337"/>
      <c r="H694" s="337"/>
      <c r="I694" s="337"/>
      <c r="J694" s="254"/>
    </row>
    <row r="695" spans="1:10" x14ac:dyDescent="0.2">
      <c r="A695" s="239"/>
      <c r="B695" s="337"/>
      <c r="C695" s="337"/>
      <c r="D695" s="337"/>
      <c r="E695" s="337"/>
      <c r="F695" s="337"/>
      <c r="G695" s="337"/>
      <c r="H695" s="337"/>
      <c r="I695" s="337"/>
      <c r="J695" s="254"/>
    </row>
    <row r="696" spans="1:10" x14ac:dyDescent="0.2">
      <c r="A696" s="239"/>
      <c r="B696" s="337"/>
      <c r="C696" s="337"/>
      <c r="D696" s="337"/>
      <c r="E696" s="337"/>
      <c r="F696" s="337"/>
      <c r="G696" s="337"/>
      <c r="H696" s="337"/>
      <c r="I696" s="337"/>
      <c r="J696" s="254"/>
    </row>
    <row r="697" spans="1:10" x14ac:dyDescent="0.2">
      <c r="A697" s="239"/>
      <c r="B697" s="337"/>
      <c r="C697" s="337"/>
      <c r="D697" s="337"/>
      <c r="E697" s="337"/>
      <c r="F697" s="337"/>
      <c r="G697" s="337"/>
      <c r="H697" s="337"/>
      <c r="I697" s="337"/>
      <c r="J697" s="254"/>
    </row>
    <row r="698" spans="1:10" x14ac:dyDescent="0.2">
      <c r="A698" s="239"/>
      <c r="B698" s="337"/>
      <c r="C698" s="337"/>
      <c r="D698" s="337"/>
      <c r="E698" s="337"/>
      <c r="F698" s="337"/>
      <c r="G698" s="337"/>
      <c r="H698" s="337"/>
      <c r="I698" s="337"/>
      <c r="J698" s="254"/>
    </row>
    <row r="699" spans="1:10" x14ac:dyDescent="0.2">
      <c r="A699" s="239"/>
      <c r="B699" s="337"/>
      <c r="C699" s="337"/>
      <c r="D699" s="337"/>
      <c r="E699" s="337"/>
      <c r="F699" s="337"/>
      <c r="G699" s="337"/>
      <c r="H699" s="337"/>
      <c r="I699" s="337"/>
      <c r="J699" s="254"/>
    </row>
    <row r="700" spans="1:10" x14ac:dyDescent="0.2">
      <c r="A700" s="239"/>
      <c r="B700" s="337"/>
      <c r="C700" s="337"/>
      <c r="D700" s="337"/>
      <c r="E700" s="337"/>
      <c r="F700" s="337"/>
      <c r="G700" s="337"/>
      <c r="H700" s="337"/>
      <c r="I700" s="337"/>
      <c r="J700" s="254"/>
    </row>
    <row r="701" spans="1:10" x14ac:dyDescent="0.2">
      <c r="A701" s="239"/>
      <c r="B701" s="337"/>
      <c r="C701" s="337"/>
      <c r="D701" s="337"/>
      <c r="E701" s="337"/>
      <c r="F701" s="337"/>
      <c r="G701" s="337"/>
      <c r="H701" s="337"/>
      <c r="I701" s="337"/>
      <c r="J701" s="254"/>
    </row>
    <row r="702" spans="1:10" x14ac:dyDescent="0.2">
      <c r="A702" s="239"/>
      <c r="B702" s="337"/>
      <c r="C702" s="337"/>
      <c r="D702" s="337"/>
      <c r="E702" s="337"/>
      <c r="F702" s="337"/>
      <c r="G702" s="337"/>
      <c r="H702" s="337"/>
      <c r="I702" s="337"/>
      <c r="J702" s="254"/>
    </row>
    <row r="703" spans="1:10" x14ac:dyDescent="0.2">
      <c r="A703" s="239"/>
      <c r="B703" s="337"/>
      <c r="C703" s="337"/>
      <c r="D703" s="337"/>
      <c r="E703" s="337"/>
      <c r="F703" s="337"/>
      <c r="G703" s="337"/>
      <c r="H703" s="337"/>
      <c r="I703" s="337"/>
      <c r="J703" s="254"/>
    </row>
    <row r="704" spans="1:10" x14ac:dyDescent="0.2">
      <c r="A704" s="239"/>
      <c r="B704" s="337"/>
      <c r="C704" s="337"/>
      <c r="D704" s="337"/>
      <c r="E704" s="337"/>
      <c r="F704" s="337"/>
      <c r="G704" s="337"/>
      <c r="H704" s="337"/>
      <c r="I704" s="337"/>
      <c r="J704" s="254"/>
    </row>
    <row r="705" spans="1:10" x14ac:dyDescent="0.2">
      <c r="A705" s="239"/>
      <c r="B705" s="337"/>
      <c r="C705" s="337"/>
      <c r="D705" s="337"/>
      <c r="E705" s="337"/>
      <c r="F705" s="337"/>
      <c r="G705" s="337"/>
      <c r="H705" s="337"/>
      <c r="I705" s="337"/>
      <c r="J705" s="254"/>
    </row>
    <row r="706" spans="1:10" x14ac:dyDescent="0.2">
      <c r="A706" s="239"/>
      <c r="B706" s="337"/>
      <c r="C706" s="337"/>
      <c r="D706" s="337"/>
      <c r="E706" s="337"/>
      <c r="F706" s="337"/>
      <c r="G706" s="337"/>
      <c r="H706" s="337"/>
      <c r="I706" s="337"/>
      <c r="J706" s="254"/>
    </row>
    <row r="707" spans="1:10" x14ac:dyDescent="0.2">
      <c r="A707" s="239"/>
      <c r="B707" s="337"/>
      <c r="C707" s="337"/>
      <c r="D707" s="337"/>
      <c r="E707" s="337"/>
      <c r="F707" s="337"/>
      <c r="G707" s="337"/>
      <c r="H707" s="337"/>
      <c r="I707" s="337"/>
      <c r="J707" s="254"/>
    </row>
    <row r="708" spans="1:10" x14ac:dyDescent="0.2">
      <c r="A708" s="239"/>
      <c r="B708" s="337"/>
      <c r="C708" s="337"/>
      <c r="D708" s="337"/>
      <c r="E708" s="337"/>
      <c r="F708" s="337"/>
      <c r="G708" s="337"/>
      <c r="H708" s="337"/>
      <c r="I708" s="337"/>
      <c r="J708" s="254"/>
    </row>
    <row r="709" spans="1:10" x14ac:dyDescent="0.2">
      <c r="A709" s="239"/>
      <c r="B709" s="337"/>
      <c r="C709" s="337"/>
      <c r="D709" s="337"/>
      <c r="E709" s="337"/>
      <c r="F709" s="337"/>
      <c r="G709" s="337"/>
      <c r="H709" s="337"/>
      <c r="I709" s="337"/>
      <c r="J709" s="254"/>
    </row>
    <row r="710" spans="1:10" x14ac:dyDescent="0.2">
      <c r="A710" s="239"/>
      <c r="B710" s="337"/>
      <c r="C710" s="337"/>
      <c r="D710" s="337"/>
      <c r="E710" s="337"/>
      <c r="F710" s="337"/>
      <c r="G710" s="337"/>
      <c r="H710" s="337"/>
      <c r="I710" s="337"/>
      <c r="J710" s="254"/>
    </row>
    <row r="711" spans="1:10" x14ac:dyDescent="0.2">
      <c r="A711" s="239"/>
      <c r="B711" s="337"/>
      <c r="C711" s="337"/>
      <c r="D711" s="337"/>
      <c r="E711" s="337"/>
      <c r="F711" s="337"/>
      <c r="G711" s="337"/>
      <c r="H711" s="337"/>
      <c r="I711" s="337"/>
      <c r="J711" s="254"/>
    </row>
    <row r="712" spans="1:10" x14ac:dyDescent="0.2">
      <c r="A712" s="239"/>
      <c r="B712" s="337"/>
      <c r="C712" s="337"/>
      <c r="D712" s="337"/>
      <c r="E712" s="337"/>
      <c r="F712" s="337"/>
      <c r="G712" s="337"/>
      <c r="H712" s="337"/>
      <c r="I712" s="337"/>
      <c r="J712" s="254"/>
    </row>
    <row r="713" spans="1:10" x14ac:dyDescent="0.2">
      <c r="A713" s="239"/>
      <c r="B713" s="337"/>
      <c r="C713" s="337"/>
      <c r="D713" s="337"/>
      <c r="E713" s="337"/>
      <c r="F713" s="337"/>
      <c r="G713" s="337"/>
      <c r="H713" s="337"/>
      <c r="I713" s="337"/>
      <c r="J713" s="254"/>
    </row>
    <row r="714" spans="1:10" x14ac:dyDescent="0.2">
      <c r="A714" s="239"/>
      <c r="B714" s="337"/>
      <c r="C714" s="337"/>
      <c r="D714" s="337"/>
      <c r="E714" s="337"/>
      <c r="F714" s="337"/>
      <c r="G714" s="337"/>
      <c r="H714" s="337"/>
      <c r="I714" s="337"/>
      <c r="J714" s="254"/>
    </row>
    <row r="715" spans="1:10" x14ac:dyDescent="0.2">
      <c r="A715" s="239"/>
      <c r="B715" s="337"/>
      <c r="C715" s="337"/>
      <c r="D715" s="337"/>
      <c r="E715" s="337"/>
      <c r="F715" s="337"/>
      <c r="G715" s="337"/>
      <c r="H715" s="337"/>
      <c r="I715" s="337"/>
      <c r="J715" s="254"/>
    </row>
    <row r="716" spans="1:10" x14ac:dyDescent="0.2">
      <c r="A716" s="239"/>
      <c r="B716" s="337"/>
      <c r="C716" s="337"/>
      <c r="D716" s="337"/>
      <c r="E716" s="337"/>
      <c r="F716" s="337"/>
      <c r="G716" s="337"/>
      <c r="H716" s="337"/>
      <c r="I716" s="337"/>
      <c r="J716" s="254"/>
    </row>
    <row r="717" spans="1:10" x14ac:dyDescent="0.2">
      <c r="A717" s="239"/>
      <c r="B717" s="337"/>
      <c r="C717" s="337"/>
      <c r="D717" s="337"/>
      <c r="E717" s="337"/>
      <c r="F717" s="337"/>
      <c r="G717" s="337"/>
      <c r="H717" s="337"/>
      <c r="I717" s="337"/>
      <c r="J717" s="254"/>
    </row>
    <row r="718" spans="1:10" x14ac:dyDescent="0.2">
      <c r="A718" s="239"/>
      <c r="B718" s="337"/>
      <c r="C718" s="337"/>
      <c r="D718" s="337"/>
      <c r="E718" s="337"/>
      <c r="F718" s="337"/>
      <c r="G718" s="337"/>
      <c r="H718" s="337"/>
      <c r="I718" s="337"/>
      <c r="J718" s="254"/>
    </row>
    <row r="719" spans="1:10" x14ac:dyDescent="0.2">
      <c r="A719" s="239"/>
      <c r="B719" s="337"/>
      <c r="C719" s="337"/>
      <c r="D719" s="337"/>
      <c r="E719" s="337"/>
      <c r="F719" s="337"/>
      <c r="G719" s="337"/>
      <c r="H719" s="337"/>
      <c r="I719" s="337"/>
      <c r="J719" s="254"/>
    </row>
    <row r="720" spans="1:10" x14ac:dyDescent="0.2">
      <c r="A720" s="239"/>
      <c r="B720" s="337"/>
      <c r="C720" s="337"/>
      <c r="D720" s="337"/>
      <c r="E720" s="337"/>
      <c r="F720" s="337"/>
      <c r="G720" s="337"/>
      <c r="H720" s="337"/>
      <c r="I720" s="337"/>
      <c r="J720" s="254"/>
    </row>
    <row r="721" spans="1:10" x14ac:dyDescent="0.2">
      <c r="A721" s="239"/>
      <c r="B721" s="337"/>
      <c r="C721" s="337"/>
      <c r="D721" s="337"/>
      <c r="E721" s="337"/>
      <c r="F721" s="337"/>
      <c r="G721" s="337"/>
      <c r="H721" s="337"/>
      <c r="I721" s="337"/>
      <c r="J721" s="254"/>
    </row>
    <row r="722" spans="1:10" x14ac:dyDescent="0.2">
      <c r="A722" s="239"/>
      <c r="B722" s="337"/>
      <c r="C722" s="337"/>
      <c r="D722" s="337"/>
      <c r="E722" s="337"/>
      <c r="F722" s="337"/>
      <c r="G722" s="337"/>
      <c r="H722" s="337"/>
      <c r="I722" s="337"/>
      <c r="J722" s="254"/>
    </row>
    <row r="723" spans="1:10" x14ac:dyDescent="0.2">
      <c r="A723" s="239"/>
      <c r="B723" s="337"/>
      <c r="C723" s="337"/>
      <c r="D723" s="337"/>
      <c r="E723" s="337"/>
      <c r="F723" s="337"/>
      <c r="G723" s="337"/>
      <c r="H723" s="337"/>
      <c r="I723" s="337"/>
      <c r="J723" s="254"/>
    </row>
    <row r="724" spans="1:10" x14ac:dyDescent="0.2">
      <c r="A724" s="239"/>
      <c r="B724" s="337"/>
      <c r="C724" s="337"/>
      <c r="D724" s="337"/>
      <c r="E724" s="337"/>
      <c r="F724" s="337"/>
      <c r="G724" s="337"/>
      <c r="H724" s="337"/>
      <c r="I724" s="337"/>
      <c r="J724" s="254"/>
    </row>
    <row r="725" spans="1:10" x14ac:dyDescent="0.2">
      <c r="A725" s="239"/>
      <c r="B725" s="337"/>
      <c r="C725" s="337"/>
      <c r="D725" s="337"/>
      <c r="E725" s="337"/>
      <c r="F725" s="337"/>
      <c r="G725" s="337"/>
      <c r="H725" s="337"/>
      <c r="I725" s="337"/>
      <c r="J725" s="254"/>
    </row>
    <row r="726" spans="1:10" x14ac:dyDescent="0.2">
      <c r="A726" s="239"/>
      <c r="B726" s="337"/>
      <c r="C726" s="337"/>
      <c r="D726" s="337"/>
      <c r="E726" s="337"/>
      <c r="F726" s="337"/>
      <c r="G726" s="337"/>
      <c r="H726" s="337"/>
      <c r="I726" s="337"/>
      <c r="J726" s="254"/>
    </row>
    <row r="727" spans="1:10" x14ac:dyDescent="0.2">
      <c r="A727" s="239"/>
      <c r="B727" s="337"/>
      <c r="C727" s="337"/>
      <c r="D727" s="337"/>
      <c r="E727" s="337"/>
      <c r="F727" s="337"/>
      <c r="G727" s="337"/>
      <c r="H727" s="337"/>
      <c r="I727" s="337"/>
      <c r="J727" s="254"/>
    </row>
    <row r="728" spans="1:10" x14ac:dyDescent="0.2">
      <c r="A728" s="239"/>
      <c r="B728" s="337"/>
      <c r="C728" s="337"/>
      <c r="D728" s="337"/>
      <c r="E728" s="337"/>
      <c r="F728" s="337"/>
      <c r="G728" s="337"/>
      <c r="H728" s="337"/>
      <c r="I728" s="337"/>
      <c r="J728" s="254"/>
    </row>
    <row r="729" spans="1:10" x14ac:dyDescent="0.2">
      <c r="A729" s="239"/>
      <c r="B729" s="337"/>
      <c r="C729" s="337"/>
      <c r="D729" s="337"/>
      <c r="E729" s="337"/>
      <c r="F729" s="337"/>
      <c r="G729" s="337"/>
      <c r="H729" s="337"/>
      <c r="I729" s="337"/>
      <c r="J729" s="254"/>
    </row>
    <row r="730" spans="1:10" x14ac:dyDescent="0.2">
      <c r="A730" s="239"/>
      <c r="B730" s="337"/>
      <c r="C730" s="337"/>
      <c r="D730" s="337"/>
      <c r="E730" s="337"/>
      <c r="F730" s="337"/>
      <c r="G730" s="337"/>
      <c r="H730" s="337"/>
      <c r="I730" s="337"/>
      <c r="J730" s="254"/>
    </row>
    <row r="731" spans="1:10" x14ac:dyDescent="0.2">
      <c r="A731" s="239"/>
      <c r="B731" s="337"/>
      <c r="C731" s="337"/>
      <c r="D731" s="337"/>
      <c r="E731" s="337"/>
      <c r="F731" s="337"/>
      <c r="G731" s="337"/>
      <c r="H731" s="337"/>
      <c r="I731" s="337"/>
      <c r="J731" s="254"/>
    </row>
    <row r="732" spans="1:10" x14ac:dyDescent="0.2">
      <c r="A732" s="239"/>
      <c r="B732" s="337"/>
      <c r="C732" s="337"/>
      <c r="D732" s="337"/>
      <c r="E732" s="337"/>
      <c r="F732" s="337"/>
      <c r="G732" s="337"/>
      <c r="H732" s="337"/>
      <c r="I732" s="337"/>
      <c r="J732" s="254"/>
    </row>
    <row r="733" spans="1:10" x14ac:dyDescent="0.2">
      <c r="A733" s="239"/>
      <c r="B733" s="337"/>
      <c r="C733" s="337"/>
      <c r="D733" s="337"/>
      <c r="E733" s="337"/>
      <c r="F733" s="337"/>
      <c r="G733" s="337"/>
      <c r="H733" s="337"/>
      <c r="I733" s="337"/>
      <c r="J733" s="254"/>
    </row>
    <row r="734" spans="1:10" x14ac:dyDescent="0.2">
      <c r="A734" s="239"/>
      <c r="B734" s="337"/>
      <c r="C734" s="337"/>
      <c r="D734" s="337"/>
      <c r="E734" s="337"/>
      <c r="F734" s="337"/>
      <c r="G734" s="337"/>
      <c r="H734" s="337"/>
      <c r="I734" s="337"/>
      <c r="J734" s="254"/>
    </row>
    <row r="735" spans="1:10" x14ac:dyDescent="0.2">
      <c r="A735" s="239"/>
      <c r="B735" s="337"/>
      <c r="C735" s="337"/>
      <c r="D735" s="337"/>
      <c r="E735" s="337"/>
      <c r="F735" s="337"/>
      <c r="G735" s="337"/>
      <c r="H735" s="337"/>
      <c r="I735" s="337"/>
      <c r="J735" s="254"/>
    </row>
    <row r="736" spans="1:10" x14ac:dyDescent="0.2">
      <c r="A736" s="239"/>
      <c r="B736" s="337"/>
      <c r="C736" s="337"/>
      <c r="D736" s="337"/>
      <c r="E736" s="337"/>
      <c r="F736" s="337"/>
      <c r="G736" s="337"/>
      <c r="H736" s="337"/>
      <c r="I736" s="337"/>
      <c r="J736" s="254"/>
    </row>
    <row r="737" spans="1:10" x14ac:dyDescent="0.2">
      <c r="A737" s="239"/>
      <c r="B737" s="337"/>
      <c r="C737" s="337"/>
      <c r="D737" s="337"/>
      <c r="E737" s="337"/>
      <c r="F737" s="337"/>
      <c r="G737" s="337"/>
      <c r="H737" s="337"/>
      <c r="I737" s="337"/>
      <c r="J737" s="254"/>
    </row>
    <row r="738" spans="1:10" x14ac:dyDescent="0.2">
      <c r="A738" s="239"/>
      <c r="B738" s="337"/>
      <c r="C738" s="337"/>
      <c r="D738" s="337"/>
      <c r="E738" s="337"/>
      <c r="F738" s="337"/>
      <c r="G738" s="337"/>
      <c r="H738" s="337"/>
      <c r="I738" s="337"/>
      <c r="J738" s="254"/>
    </row>
    <row r="739" spans="1:10" x14ac:dyDescent="0.2">
      <c r="A739" s="239"/>
      <c r="B739" s="337"/>
      <c r="C739" s="337"/>
      <c r="D739" s="337"/>
      <c r="E739" s="337"/>
      <c r="F739" s="337"/>
      <c r="G739" s="337"/>
      <c r="H739" s="337"/>
      <c r="I739" s="337"/>
      <c r="J739" s="254"/>
    </row>
    <row r="740" spans="1:10" x14ac:dyDescent="0.2">
      <c r="A740" s="239"/>
      <c r="B740" s="337"/>
      <c r="C740" s="337"/>
      <c r="D740" s="337"/>
      <c r="E740" s="337"/>
      <c r="F740" s="337"/>
      <c r="G740" s="337"/>
      <c r="H740" s="337"/>
      <c r="I740" s="337"/>
      <c r="J740" s="254"/>
    </row>
    <row r="741" spans="1:10" x14ac:dyDescent="0.2">
      <c r="A741" s="239"/>
      <c r="B741" s="337"/>
      <c r="C741" s="337"/>
      <c r="D741" s="337"/>
      <c r="E741" s="337"/>
      <c r="F741" s="337"/>
      <c r="G741" s="337"/>
      <c r="H741" s="337"/>
      <c r="I741" s="337"/>
      <c r="J741" s="254"/>
    </row>
    <row r="742" spans="1:10" x14ac:dyDescent="0.2">
      <c r="A742" s="239"/>
      <c r="B742" s="337"/>
      <c r="C742" s="337"/>
      <c r="D742" s="337"/>
      <c r="E742" s="337"/>
      <c r="F742" s="337"/>
      <c r="G742" s="337"/>
      <c r="H742" s="337"/>
      <c r="I742" s="337"/>
      <c r="J742" s="254"/>
    </row>
    <row r="743" spans="1:10" x14ac:dyDescent="0.2">
      <c r="A743" s="239"/>
      <c r="B743" s="337"/>
      <c r="C743" s="337"/>
      <c r="D743" s="337"/>
      <c r="E743" s="337"/>
      <c r="F743" s="337"/>
      <c r="G743" s="337"/>
      <c r="H743" s="337"/>
      <c r="I743" s="337"/>
      <c r="J743" s="254"/>
    </row>
    <row r="744" spans="1:10" x14ac:dyDescent="0.2">
      <c r="A744" s="239"/>
      <c r="B744" s="337"/>
      <c r="C744" s="337"/>
      <c r="D744" s="337"/>
      <c r="E744" s="337"/>
      <c r="F744" s="337"/>
      <c r="G744" s="337"/>
      <c r="H744" s="337"/>
      <c r="I744" s="337"/>
      <c r="J744" s="254"/>
    </row>
    <row r="745" spans="1:10" x14ac:dyDescent="0.2">
      <c r="A745" s="239"/>
      <c r="B745" s="337"/>
      <c r="C745" s="337"/>
      <c r="D745" s="337"/>
      <c r="E745" s="337"/>
      <c r="F745" s="337"/>
      <c r="G745" s="337"/>
      <c r="H745" s="337"/>
      <c r="I745" s="337"/>
      <c r="J745" s="254"/>
    </row>
    <row r="746" spans="1:10" x14ac:dyDescent="0.2">
      <c r="A746" s="239"/>
      <c r="B746" s="337"/>
      <c r="C746" s="337"/>
      <c r="D746" s="337"/>
      <c r="E746" s="337"/>
      <c r="F746" s="337"/>
      <c r="G746" s="337"/>
      <c r="H746" s="337"/>
      <c r="I746" s="337"/>
      <c r="J746" s="254"/>
    </row>
    <row r="747" spans="1:10" x14ac:dyDescent="0.2">
      <c r="A747" s="239"/>
      <c r="B747" s="337"/>
      <c r="C747" s="337"/>
      <c r="D747" s="337"/>
      <c r="E747" s="337"/>
      <c r="F747" s="337"/>
      <c r="G747" s="337"/>
      <c r="H747" s="337"/>
      <c r="I747" s="337"/>
      <c r="J747" s="254"/>
    </row>
    <row r="748" spans="1:10" x14ac:dyDescent="0.2">
      <c r="A748" s="239"/>
      <c r="B748" s="337"/>
      <c r="C748" s="337"/>
      <c r="D748" s="337"/>
      <c r="E748" s="337"/>
      <c r="F748" s="337"/>
      <c r="G748" s="337"/>
      <c r="H748" s="337"/>
      <c r="I748" s="337"/>
      <c r="J748" s="254"/>
    </row>
    <row r="749" spans="1:10" x14ac:dyDescent="0.2">
      <c r="A749" s="239"/>
      <c r="B749" s="337"/>
      <c r="C749" s="337"/>
      <c r="D749" s="337"/>
      <c r="E749" s="337"/>
      <c r="F749" s="337"/>
      <c r="G749" s="337"/>
      <c r="H749" s="337"/>
      <c r="I749" s="337"/>
      <c r="J749" s="254"/>
    </row>
    <row r="750" spans="1:10" x14ac:dyDescent="0.2">
      <c r="A750" s="239"/>
      <c r="B750" s="337"/>
      <c r="C750" s="337"/>
      <c r="D750" s="337"/>
      <c r="E750" s="337"/>
      <c r="F750" s="337"/>
      <c r="G750" s="337"/>
      <c r="H750" s="337"/>
      <c r="I750" s="337"/>
      <c r="J750" s="254"/>
    </row>
    <row r="751" spans="1:10" x14ac:dyDescent="0.2">
      <c r="A751" s="239"/>
      <c r="B751" s="337"/>
      <c r="C751" s="337"/>
      <c r="D751" s="337"/>
      <c r="E751" s="337"/>
      <c r="F751" s="337"/>
      <c r="G751" s="337"/>
      <c r="H751" s="337"/>
      <c r="I751" s="337"/>
      <c r="J751" s="254"/>
    </row>
    <row r="752" spans="1:10" x14ac:dyDescent="0.2">
      <c r="A752" s="239"/>
      <c r="B752" s="337"/>
      <c r="C752" s="337"/>
      <c r="D752" s="337"/>
      <c r="E752" s="337"/>
      <c r="F752" s="337"/>
      <c r="G752" s="337"/>
      <c r="H752" s="337"/>
      <c r="I752" s="337"/>
      <c r="J752" s="254"/>
    </row>
    <row r="753" spans="1:10" x14ac:dyDescent="0.2">
      <c r="A753" s="239"/>
      <c r="B753" s="337"/>
      <c r="C753" s="337"/>
      <c r="D753" s="337"/>
      <c r="E753" s="337"/>
      <c r="F753" s="337"/>
      <c r="G753" s="337"/>
      <c r="H753" s="337"/>
      <c r="I753" s="337"/>
      <c r="J753" s="254"/>
    </row>
    <row r="754" spans="1:10" x14ac:dyDescent="0.2">
      <c r="A754" s="239"/>
      <c r="B754" s="337"/>
      <c r="C754" s="337"/>
      <c r="D754" s="337"/>
      <c r="E754" s="337"/>
      <c r="F754" s="337"/>
      <c r="G754" s="337"/>
      <c r="H754" s="337"/>
      <c r="I754" s="337"/>
      <c r="J754" s="254"/>
    </row>
    <row r="755" spans="1:10" x14ac:dyDescent="0.2">
      <c r="A755" s="239"/>
      <c r="B755" s="337"/>
      <c r="C755" s="337"/>
      <c r="D755" s="337"/>
      <c r="E755" s="337"/>
      <c r="F755" s="337"/>
      <c r="G755" s="337"/>
      <c r="H755" s="337"/>
      <c r="I755" s="337"/>
      <c r="J755" s="254"/>
    </row>
    <row r="756" spans="1:10" x14ac:dyDescent="0.2">
      <c r="A756" s="239"/>
      <c r="B756" s="337"/>
      <c r="C756" s="337"/>
      <c r="D756" s="337"/>
      <c r="E756" s="337"/>
      <c r="F756" s="337"/>
      <c r="G756" s="337"/>
      <c r="H756" s="337"/>
      <c r="I756" s="337"/>
      <c r="J756" s="254"/>
    </row>
    <row r="757" spans="1:10" x14ac:dyDescent="0.2">
      <c r="A757" s="239"/>
      <c r="B757" s="337"/>
      <c r="C757" s="337"/>
      <c r="D757" s="337"/>
      <c r="E757" s="337"/>
      <c r="F757" s="337"/>
      <c r="G757" s="337"/>
      <c r="H757" s="337"/>
      <c r="I757" s="337"/>
      <c r="J757" s="254"/>
    </row>
    <row r="758" spans="1:10" x14ac:dyDescent="0.2">
      <c r="A758" s="239"/>
      <c r="B758" s="337"/>
      <c r="C758" s="337"/>
      <c r="D758" s="337"/>
      <c r="E758" s="337"/>
      <c r="F758" s="337"/>
      <c r="G758" s="337"/>
      <c r="H758" s="337"/>
      <c r="I758" s="337"/>
      <c r="J758" s="254"/>
    </row>
    <row r="759" spans="1:10" x14ac:dyDescent="0.2">
      <c r="A759" s="239"/>
      <c r="B759" s="337"/>
      <c r="C759" s="337"/>
      <c r="D759" s="337"/>
      <c r="E759" s="337"/>
      <c r="F759" s="337"/>
      <c r="G759" s="337"/>
      <c r="H759" s="337"/>
      <c r="I759" s="337"/>
      <c r="J759" s="254"/>
    </row>
    <row r="760" spans="1:10" x14ac:dyDescent="0.2">
      <c r="A760" s="239"/>
      <c r="B760" s="337"/>
      <c r="C760" s="337"/>
      <c r="D760" s="337"/>
      <c r="E760" s="337"/>
      <c r="F760" s="337"/>
      <c r="G760" s="337"/>
      <c r="H760" s="337"/>
      <c r="I760" s="337"/>
      <c r="J760" s="254"/>
    </row>
    <row r="761" spans="1:10" x14ac:dyDescent="0.2">
      <c r="A761" s="239"/>
      <c r="B761" s="337"/>
      <c r="C761" s="337"/>
      <c r="D761" s="337"/>
      <c r="E761" s="337"/>
      <c r="F761" s="337"/>
      <c r="G761" s="337"/>
      <c r="H761" s="337"/>
      <c r="I761" s="337"/>
      <c r="J761" s="254"/>
    </row>
    <row r="762" spans="1:10" x14ac:dyDescent="0.2">
      <c r="A762" s="239"/>
      <c r="B762" s="337"/>
      <c r="C762" s="337"/>
      <c r="D762" s="337"/>
      <c r="E762" s="337"/>
      <c r="F762" s="337"/>
      <c r="G762" s="337"/>
      <c r="H762" s="337"/>
      <c r="I762" s="337"/>
      <c r="J762" s="254"/>
    </row>
    <row r="763" spans="1:10" x14ac:dyDescent="0.2">
      <c r="A763" s="239"/>
      <c r="B763" s="337"/>
      <c r="C763" s="337"/>
      <c r="D763" s="337"/>
      <c r="E763" s="337"/>
      <c r="F763" s="337"/>
      <c r="G763" s="337"/>
      <c r="H763" s="337"/>
      <c r="I763" s="337"/>
      <c r="J763" s="254"/>
    </row>
    <row r="764" spans="1:10" x14ac:dyDescent="0.2">
      <c r="A764" s="239"/>
      <c r="B764" s="337"/>
      <c r="C764" s="337"/>
      <c r="D764" s="337"/>
      <c r="E764" s="337"/>
      <c r="F764" s="337"/>
      <c r="G764" s="337"/>
      <c r="H764" s="337"/>
      <c r="I764" s="337"/>
      <c r="J764" s="254"/>
    </row>
    <row r="765" spans="1:10" x14ac:dyDescent="0.2">
      <c r="A765" s="239"/>
      <c r="B765" s="337"/>
      <c r="C765" s="337"/>
      <c r="D765" s="337"/>
      <c r="E765" s="337"/>
      <c r="F765" s="337"/>
      <c r="G765" s="337"/>
      <c r="H765" s="337"/>
      <c r="I765" s="337"/>
      <c r="J765" s="254"/>
    </row>
    <row r="766" spans="1:10" x14ac:dyDescent="0.2">
      <c r="A766" s="239"/>
      <c r="B766" s="337"/>
      <c r="C766" s="337"/>
      <c r="D766" s="337"/>
      <c r="E766" s="337"/>
      <c r="F766" s="337"/>
      <c r="G766" s="337"/>
      <c r="H766" s="337"/>
      <c r="I766" s="337"/>
      <c r="J766" s="254"/>
    </row>
    <row r="767" spans="1:10" x14ac:dyDescent="0.2">
      <c r="A767" s="239"/>
      <c r="B767" s="337"/>
      <c r="C767" s="337"/>
      <c r="D767" s="337"/>
      <c r="E767" s="337"/>
      <c r="F767" s="337"/>
      <c r="G767" s="337"/>
      <c r="H767" s="337"/>
      <c r="I767" s="337"/>
      <c r="J767" s="254"/>
    </row>
    <row r="768" spans="1:10" x14ac:dyDescent="0.2">
      <c r="A768" s="239"/>
      <c r="B768" s="337"/>
      <c r="C768" s="337"/>
      <c r="D768" s="337"/>
      <c r="E768" s="337"/>
      <c r="F768" s="337"/>
      <c r="G768" s="337"/>
      <c r="H768" s="337"/>
      <c r="I768" s="337"/>
      <c r="J768" s="254"/>
    </row>
    <row r="769" spans="1:10" x14ac:dyDescent="0.2">
      <c r="A769" s="239"/>
      <c r="B769" s="337"/>
      <c r="C769" s="337"/>
      <c r="D769" s="337"/>
      <c r="E769" s="337"/>
      <c r="F769" s="337"/>
      <c r="G769" s="337"/>
      <c r="H769" s="337"/>
      <c r="I769" s="337"/>
      <c r="J769" s="254"/>
    </row>
    <row r="770" spans="1:10" x14ac:dyDescent="0.2">
      <c r="A770" s="239"/>
      <c r="B770" s="337"/>
      <c r="C770" s="337"/>
      <c r="D770" s="337"/>
      <c r="E770" s="337"/>
      <c r="F770" s="337"/>
      <c r="G770" s="337"/>
      <c r="H770" s="337"/>
      <c r="I770" s="337"/>
      <c r="J770" s="254"/>
    </row>
    <row r="771" spans="1:10" x14ac:dyDescent="0.2">
      <c r="A771" s="239"/>
      <c r="B771" s="337"/>
      <c r="C771" s="337"/>
      <c r="D771" s="337"/>
      <c r="E771" s="337"/>
      <c r="F771" s="337"/>
      <c r="G771" s="337"/>
      <c r="H771" s="337"/>
      <c r="I771" s="337"/>
      <c r="J771" s="254"/>
    </row>
    <row r="772" spans="1:10" x14ac:dyDescent="0.2">
      <c r="A772" s="239"/>
      <c r="B772" s="337"/>
      <c r="C772" s="337"/>
      <c r="D772" s="337"/>
      <c r="E772" s="337"/>
      <c r="F772" s="337"/>
      <c r="G772" s="337"/>
      <c r="H772" s="337"/>
      <c r="I772" s="337"/>
      <c r="J772" s="254"/>
    </row>
    <row r="773" spans="1:10" x14ac:dyDescent="0.2">
      <c r="A773" s="239"/>
      <c r="B773" s="337"/>
      <c r="C773" s="337"/>
      <c r="D773" s="337"/>
      <c r="E773" s="337"/>
      <c r="F773" s="337"/>
      <c r="G773" s="337"/>
      <c r="H773" s="337"/>
      <c r="I773" s="337"/>
      <c r="J773" s="254"/>
    </row>
    <row r="774" spans="1:10" x14ac:dyDescent="0.2">
      <c r="A774" s="239"/>
      <c r="B774" s="337"/>
      <c r="C774" s="337"/>
      <c r="D774" s="337"/>
      <c r="E774" s="337"/>
      <c r="F774" s="337"/>
      <c r="G774" s="337"/>
      <c r="H774" s="337"/>
      <c r="I774" s="337"/>
      <c r="J774" s="254"/>
    </row>
    <row r="775" spans="1:10" x14ac:dyDescent="0.2">
      <c r="A775" s="239"/>
      <c r="B775" s="337"/>
      <c r="C775" s="337"/>
      <c r="D775" s="337"/>
      <c r="E775" s="337"/>
      <c r="F775" s="337"/>
      <c r="G775" s="337"/>
      <c r="H775" s="337"/>
      <c r="I775" s="337"/>
      <c r="J775" s="254"/>
    </row>
    <row r="776" spans="1:10" x14ac:dyDescent="0.2">
      <c r="A776" s="239"/>
      <c r="B776" s="337"/>
      <c r="C776" s="337"/>
      <c r="D776" s="337"/>
      <c r="E776" s="337"/>
      <c r="F776" s="337"/>
      <c r="G776" s="337"/>
      <c r="H776" s="337"/>
      <c r="I776" s="337"/>
      <c r="J776" s="254"/>
    </row>
    <row r="777" spans="1:10" x14ac:dyDescent="0.2">
      <c r="A777" s="239"/>
      <c r="B777" s="337"/>
      <c r="C777" s="337"/>
      <c r="D777" s="337"/>
      <c r="E777" s="337"/>
      <c r="F777" s="337"/>
      <c r="G777" s="337"/>
      <c r="H777" s="337"/>
      <c r="I777" s="337"/>
      <c r="J777" s="254"/>
    </row>
    <row r="778" spans="1:10" x14ac:dyDescent="0.2">
      <c r="A778" s="239"/>
      <c r="B778" s="337"/>
      <c r="C778" s="337"/>
      <c r="D778" s="337"/>
      <c r="E778" s="337"/>
      <c r="F778" s="337"/>
      <c r="G778" s="337"/>
      <c r="H778" s="337"/>
      <c r="I778" s="337"/>
      <c r="J778" s="254"/>
    </row>
    <row r="779" spans="1:10" x14ac:dyDescent="0.2">
      <c r="A779" s="239"/>
      <c r="B779" s="337"/>
      <c r="C779" s="337"/>
      <c r="D779" s="337"/>
      <c r="E779" s="337"/>
      <c r="F779" s="337"/>
      <c r="G779" s="337"/>
      <c r="H779" s="337"/>
      <c r="I779" s="337"/>
      <c r="J779" s="254"/>
    </row>
    <row r="780" spans="1:10" x14ac:dyDescent="0.2">
      <c r="A780" s="239"/>
      <c r="B780" s="337"/>
      <c r="C780" s="337"/>
      <c r="D780" s="337"/>
      <c r="E780" s="337"/>
      <c r="F780" s="337"/>
      <c r="G780" s="337"/>
      <c r="H780" s="337"/>
      <c r="I780" s="337"/>
      <c r="J780" s="254"/>
    </row>
    <row r="781" spans="1:10" x14ac:dyDescent="0.2">
      <c r="A781" s="239"/>
      <c r="B781" s="337"/>
      <c r="C781" s="337"/>
      <c r="D781" s="337"/>
      <c r="E781" s="337"/>
      <c r="F781" s="337"/>
      <c r="G781" s="337"/>
      <c r="H781" s="337"/>
      <c r="I781" s="337"/>
      <c r="J781" s="254"/>
    </row>
    <row r="782" spans="1:10" x14ac:dyDescent="0.2">
      <c r="A782" s="239"/>
      <c r="B782" s="337"/>
      <c r="C782" s="337"/>
      <c r="D782" s="337"/>
      <c r="E782" s="337"/>
      <c r="F782" s="337"/>
      <c r="G782" s="337"/>
      <c r="H782" s="337"/>
      <c r="I782" s="337"/>
      <c r="J782" s="254"/>
    </row>
    <row r="783" spans="1:10" x14ac:dyDescent="0.2">
      <c r="A783" s="239"/>
      <c r="B783" s="337"/>
      <c r="C783" s="337"/>
      <c r="D783" s="337"/>
      <c r="E783" s="337"/>
      <c r="F783" s="337"/>
      <c r="G783" s="337"/>
      <c r="H783" s="337"/>
      <c r="I783" s="337"/>
      <c r="J783" s="254"/>
    </row>
    <row r="784" spans="1:10" x14ac:dyDescent="0.2">
      <c r="A784" s="239"/>
      <c r="B784" s="337"/>
      <c r="C784" s="337"/>
      <c r="D784" s="337"/>
      <c r="E784" s="337"/>
      <c r="F784" s="337"/>
      <c r="G784" s="337"/>
      <c r="H784" s="337"/>
      <c r="I784" s="337"/>
      <c r="J784" s="254"/>
    </row>
    <row r="785" spans="1:10" x14ac:dyDescent="0.2">
      <c r="A785" s="239"/>
      <c r="B785" s="337"/>
      <c r="C785" s="337"/>
      <c r="D785" s="337"/>
      <c r="E785" s="337"/>
      <c r="F785" s="337"/>
      <c r="G785" s="337"/>
      <c r="H785" s="337"/>
      <c r="I785" s="337"/>
      <c r="J785" s="254"/>
    </row>
    <row r="786" spans="1:10" x14ac:dyDescent="0.2">
      <c r="A786" s="239"/>
      <c r="B786" s="337"/>
      <c r="C786" s="337"/>
      <c r="D786" s="337"/>
      <c r="E786" s="337"/>
      <c r="F786" s="337"/>
      <c r="G786" s="337"/>
      <c r="H786" s="337"/>
      <c r="I786" s="337"/>
      <c r="J786" s="254"/>
    </row>
    <row r="787" spans="1:10" x14ac:dyDescent="0.2">
      <c r="A787" s="239"/>
      <c r="B787" s="337"/>
      <c r="C787" s="337"/>
      <c r="D787" s="337"/>
      <c r="E787" s="337"/>
      <c r="F787" s="337"/>
      <c r="G787" s="337"/>
      <c r="H787" s="337"/>
      <c r="I787" s="337"/>
      <c r="J787" s="254"/>
    </row>
    <row r="788" spans="1:10" x14ac:dyDescent="0.2">
      <c r="A788" s="239"/>
      <c r="B788" s="337"/>
      <c r="C788" s="337"/>
      <c r="D788" s="337"/>
      <c r="E788" s="337"/>
      <c r="F788" s="337"/>
      <c r="G788" s="337"/>
      <c r="H788" s="337"/>
      <c r="I788" s="337"/>
      <c r="J788" s="254"/>
    </row>
    <row r="789" spans="1:10" x14ac:dyDescent="0.2">
      <c r="A789" s="239"/>
      <c r="B789" s="337"/>
      <c r="C789" s="337"/>
      <c r="D789" s="337"/>
      <c r="E789" s="337"/>
      <c r="F789" s="337"/>
      <c r="G789" s="337"/>
      <c r="H789" s="337"/>
      <c r="I789" s="337"/>
      <c r="J789" s="254"/>
    </row>
    <row r="790" spans="1:10" x14ac:dyDescent="0.2">
      <c r="A790" s="239"/>
      <c r="B790" s="337"/>
      <c r="C790" s="337"/>
      <c r="D790" s="337"/>
      <c r="E790" s="337"/>
      <c r="F790" s="337"/>
      <c r="G790" s="337"/>
      <c r="H790" s="337"/>
      <c r="I790" s="337"/>
      <c r="J790" s="254"/>
    </row>
    <row r="791" spans="1:10" x14ac:dyDescent="0.2">
      <c r="A791" s="239"/>
      <c r="B791" s="337"/>
      <c r="C791" s="337"/>
      <c r="D791" s="337"/>
      <c r="E791" s="337"/>
      <c r="F791" s="337"/>
      <c r="G791" s="337"/>
      <c r="H791" s="337"/>
      <c r="I791" s="337"/>
      <c r="J791" s="254"/>
    </row>
    <row r="792" spans="1:10" x14ac:dyDescent="0.2">
      <c r="A792" s="239"/>
      <c r="B792" s="337"/>
      <c r="C792" s="337"/>
      <c r="D792" s="337"/>
      <c r="E792" s="337"/>
      <c r="F792" s="337"/>
      <c r="G792" s="337"/>
      <c r="H792" s="337"/>
      <c r="I792" s="337"/>
      <c r="J792" s="254"/>
    </row>
    <row r="793" spans="1:10" x14ac:dyDescent="0.2">
      <c r="A793" s="239"/>
      <c r="B793" s="337"/>
      <c r="C793" s="337"/>
      <c r="D793" s="337"/>
      <c r="E793" s="337"/>
      <c r="F793" s="337"/>
      <c r="G793" s="337"/>
      <c r="H793" s="337"/>
      <c r="I793" s="337"/>
      <c r="J793" s="254"/>
    </row>
    <row r="794" spans="1:10" x14ac:dyDescent="0.2">
      <c r="A794" s="239"/>
      <c r="B794" s="337"/>
      <c r="C794" s="337"/>
      <c r="D794" s="337"/>
      <c r="E794" s="337"/>
      <c r="F794" s="337"/>
      <c r="G794" s="337"/>
      <c r="H794" s="337"/>
      <c r="I794" s="337"/>
      <c r="J794" s="254"/>
    </row>
    <row r="795" spans="1:10" x14ac:dyDescent="0.2">
      <c r="A795" s="239"/>
      <c r="B795" s="337"/>
      <c r="C795" s="337"/>
      <c r="D795" s="337"/>
      <c r="E795" s="337"/>
      <c r="F795" s="337"/>
      <c r="G795" s="337"/>
      <c r="H795" s="337"/>
      <c r="I795" s="337"/>
      <c r="J795" s="254"/>
    </row>
    <row r="796" spans="1:10" x14ac:dyDescent="0.2">
      <c r="A796" s="239"/>
      <c r="B796" s="337"/>
      <c r="C796" s="337"/>
      <c r="D796" s="337"/>
      <c r="E796" s="337"/>
      <c r="F796" s="337"/>
      <c r="G796" s="337"/>
      <c r="H796" s="337"/>
      <c r="I796" s="337"/>
      <c r="J796" s="254"/>
    </row>
    <row r="797" spans="1:10" x14ac:dyDescent="0.2">
      <c r="A797" s="239"/>
      <c r="B797" s="337"/>
      <c r="C797" s="337"/>
      <c r="D797" s="337"/>
      <c r="E797" s="337"/>
      <c r="F797" s="337"/>
      <c r="G797" s="337"/>
      <c r="H797" s="337"/>
      <c r="I797" s="337"/>
      <c r="J797" s="254"/>
    </row>
    <row r="798" spans="1:10" x14ac:dyDescent="0.2">
      <c r="A798" s="239"/>
      <c r="B798" s="337"/>
      <c r="C798" s="337"/>
      <c r="D798" s="337"/>
      <c r="E798" s="337"/>
      <c r="F798" s="337"/>
      <c r="G798" s="337"/>
      <c r="H798" s="337"/>
      <c r="I798" s="337"/>
      <c r="J798" s="254"/>
    </row>
    <row r="799" spans="1:10" x14ac:dyDescent="0.2">
      <c r="A799" s="239"/>
      <c r="B799" s="337"/>
      <c r="C799" s="337"/>
      <c r="D799" s="337"/>
      <c r="E799" s="337"/>
      <c r="F799" s="337"/>
      <c r="G799" s="337"/>
      <c r="H799" s="337"/>
      <c r="I799" s="337"/>
      <c r="J799" s="254"/>
    </row>
    <row r="800" spans="1:10" x14ac:dyDescent="0.2">
      <c r="A800" s="239"/>
      <c r="B800" s="337"/>
      <c r="C800" s="337"/>
      <c r="D800" s="337"/>
      <c r="E800" s="337"/>
      <c r="F800" s="337"/>
      <c r="G800" s="337"/>
      <c r="H800" s="337"/>
      <c r="I800" s="337"/>
      <c r="J800" s="254"/>
    </row>
    <row r="801" spans="1:10" x14ac:dyDescent="0.2">
      <c r="A801" s="239"/>
      <c r="B801" s="337"/>
      <c r="C801" s="337"/>
      <c r="D801" s="337"/>
      <c r="E801" s="337"/>
      <c r="F801" s="337"/>
      <c r="G801" s="337"/>
      <c r="H801" s="337"/>
      <c r="I801" s="337"/>
      <c r="J801" s="254"/>
    </row>
    <row r="802" spans="1:10" x14ac:dyDescent="0.2">
      <c r="A802" s="239"/>
      <c r="B802" s="337"/>
      <c r="C802" s="337"/>
      <c r="D802" s="337"/>
      <c r="E802" s="337"/>
      <c r="F802" s="337"/>
      <c r="G802" s="337"/>
      <c r="H802" s="337"/>
      <c r="I802" s="337"/>
      <c r="J802" s="254"/>
    </row>
    <row r="803" spans="1:10" x14ac:dyDescent="0.2">
      <c r="A803" s="239"/>
      <c r="B803" s="337"/>
      <c r="C803" s="337"/>
      <c r="D803" s="337"/>
      <c r="E803" s="337"/>
      <c r="F803" s="337"/>
      <c r="G803" s="337"/>
      <c r="H803" s="337"/>
      <c r="I803" s="337"/>
      <c r="J803" s="254"/>
    </row>
    <row r="804" spans="1:10" x14ac:dyDescent="0.2">
      <c r="A804" s="239"/>
      <c r="B804" s="337"/>
      <c r="C804" s="337"/>
      <c r="D804" s="337"/>
      <c r="E804" s="337"/>
      <c r="F804" s="337"/>
      <c r="G804" s="337"/>
      <c r="H804" s="337"/>
      <c r="I804" s="337"/>
      <c r="J804" s="254"/>
    </row>
    <row r="805" spans="1:10" x14ac:dyDescent="0.2">
      <c r="A805" s="239"/>
      <c r="B805" s="337"/>
      <c r="C805" s="337"/>
      <c r="D805" s="337"/>
      <c r="E805" s="337"/>
      <c r="F805" s="337"/>
      <c r="G805" s="337"/>
      <c r="H805" s="337"/>
      <c r="I805" s="337"/>
      <c r="J805" s="254"/>
    </row>
    <row r="806" spans="1:10" x14ac:dyDescent="0.2">
      <c r="A806" s="239"/>
      <c r="B806" s="337"/>
      <c r="C806" s="337"/>
      <c r="D806" s="337"/>
      <c r="E806" s="337"/>
      <c r="F806" s="337"/>
      <c r="G806" s="337"/>
      <c r="H806" s="337"/>
      <c r="I806" s="337"/>
      <c r="J806" s="254"/>
    </row>
    <row r="807" spans="1:10" x14ac:dyDescent="0.2">
      <c r="A807" s="239"/>
      <c r="B807" s="337"/>
      <c r="C807" s="337"/>
      <c r="D807" s="337"/>
      <c r="E807" s="337"/>
      <c r="F807" s="337"/>
      <c r="G807" s="337"/>
      <c r="H807" s="337"/>
      <c r="I807" s="337"/>
      <c r="J807" s="254"/>
    </row>
    <row r="808" spans="1:10" x14ac:dyDescent="0.2">
      <c r="A808" s="239"/>
      <c r="B808" s="337"/>
      <c r="C808" s="337"/>
      <c r="D808" s="337"/>
      <c r="E808" s="337"/>
      <c r="F808" s="337"/>
      <c r="G808" s="337"/>
      <c r="H808" s="337"/>
      <c r="I808" s="337"/>
      <c r="J808" s="254"/>
    </row>
    <row r="809" spans="1:10" x14ac:dyDescent="0.2">
      <c r="A809" s="239"/>
      <c r="B809" s="337"/>
      <c r="C809" s="337"/>
      <c r="D809" s="337"/>
      <c r="E809" s="337"/>
      <c r="F809" s="337"/>
      <c r="G809" s="337"/>
      <c r="H809" s="337"/>
      <c r="I809" s="337"/>
      <c r="J809" s="254"/>
    </row>
    <row r="810" spans="1:10" x14ac:dyDescent="0.2">
      <c r="A810" s="239"/>
      <c r="B810" s="337"/>
      <c r="C810" s="337"/>
      <c r="D810" s="337"/>
      <c r="E810" s="337"/>
      <c r="F810" s="337"/>
      <c r="G810" s="337"/>
      <c r="H810" s="337"/>
      <c r="I810" s="337"/>
      <c r="J810" s="254"/>
    </row>
    <row r="811" spans="1:10" x14ac:dyDescent="0.2">
      <c r="A811" s="239"/>
      <c r="B811" s="337"/>
      <c r="C811" s="337"/>
      <c r="D811" s="337"/>
      <c r="E811" s="337"/>
      <c r="F811" s="337"/>
      <c r="G811" s="337"/>
      <c r="H811" s="337"/>
      <c r="I811" s="337"/>
      <c r="J811" s="254"/>
    </row>
    <row r="812" spans="1:10" x14ac:dyDescent="0.2">
      <c r="A812" s="239"/>
      <c r="B812" s="337"/>
      <c r="C812" s="337"/>
      <c r="D812" s="337"/>
      <c r="E812" s="337"/>
      <c r="F812" s="337"/>
      <c r="G812" s="337"/>
      <c r="H812" s="337"/>
      <c r="I812" s="337"/>
      <c r="J812" s="254"/>
    </row>
    <row r="813" spans="1:10" x14ac:dyDescent="0.2">
      <c r="A813" s="239"/>
      <c r="B813" s="337"/>
      <c r="C813" s="337"/>
      <c r="D813" s="337"/>
      <c r="E813" s="337"/>
      <c r="F813" s="337"/>
      <c r="G813" s="337"/>
      <c r="H813" s="337"/>
      <c r="I813" s="337"/>
      <c r="J813" s="254"/>
    </row>
    <row r="814" spans="1:10" x14ac:dyDescent="0.2">
      <c r="A814" s="239"/>
      <c r="B814" s="337"/>
      <c r="C814" s="337"/>
      <c r="D814" s="337"/>
      <c r="E814" s="337"/>
      <c r="F814" s="337"/>
      <c r="G814" s="337"/>
      <c r="H814" s="337"/>
      <c r="I814" s="337"/>
      <c r="J814" s="254"/>
    </row>
    <row r="815" spans="1:10" x14ac:dyDescent="0.2">
      <c r="A815" s="239"/>
      <c r="B815" s="337"/>
      <c r="C815" s="337"/>
      <c r="D815" s="337"/>
      <c r="E815" s="337"/>
      <c r="F815" s="337"/>
      <c r="G815" s="337"/>
      <c r="H815" s="337"/>
      <c r="I815" s="337"/>
      <c r="J815" s="254"/>
    </row>
    <row r="816" spans="1:10" x14ac:dyDescent="0.2">
      <c r="A816" s="239"/>
      <c r="B816" s="337"/>
      <c r="C816" s="337"/>
      <c r="D816" s="337"/>
      <c r="E816" s="337"/>
      <c r="F816" s="337"/>
      <c r="G816" s="337"/>
      <c r="H816" s="337"/>
      <c r="I816" s="337"/>
      <c r="J816" s="254"/>
    </row>
    <row r="817" spans="1:10" x14ac:dyDescent="0.2">
      <c r="A817" s="239"/>
      <c r="B817" s="337"/>
      <c r="C817" s="337"/>
      <c r="D817" s="337"/>
      <c r="E817" s="337"/>
      <c r="F817" s="337"/>
      <c r="G817" s="337"/>
      <c r="H817" s="337"/>
      <c r="I817" s="337"/>
      <c r="J817" s="254"/>
    </row>
    <row r="818" spans="1:10" x14ac:dyDescent="0.2">
      <c r="A818" s="239"/>
      <c r="B818" s="337"/>
      <c r="C818" s="337"/>
      <c r="D818" s="337"/>
      <c r="E818" s="337"/>
      <c r="F818" s="337"/>
      <c r="G818" s="337"/>
      <c r="H818" s="337"/>
      <c r="I818" s="337"/>
      <c r="J818" s="254"/>
    </row>
    <row r="819" spans="1:10" x14ac:dyDescent="0.2">
      <c r="A819" s="239"/>
      <c r="B819" s="337"/>
      <c r="C819" s="337"/>
      <c r="D819" s="337"/>
      <c r="E819" s="337"/>
      <c r="F819" s="337"/>
      <c r="G819" s="337"/>
      <c r="H819" s="337"/>
      <c r="I819" s="337"/>
      <c r="J819" s="254"/>
    </row>
    <row r="820" spans="1:10" x14ac:dyDescent="0.2">
      <c r="A820" s="239"/>
      <c r="B820" s="337"/>
      <c r="C820" s="337"/>
      <c r="D820" s="337"/>
      <c r="E820" s="337"/>
      <c r="F820" s="337"/>
      <c r="G820" s="337"/>
      <c r="H820" s="337"/>
      <c r="I820" s="337"/>
      <c r="J820" s="254"/>
    </row>
    <row r="821" spans="1:10" x14ac:dyDescent="0.2">
      <c r="A821" s="239"/>
      <c r="B821" s="337"/>
      <c r="C821" s="337"/>
      <c r="D821" s="337"/>
      <c r="E821" s="337"/>
      <c r="F821" s="337"/>
      <c r="G821" s="337"/>
      <c r="H821" s="337"/>
      <c r="I821" s="337"/>
      <c r="J821" s="254"/>
    </row>
    <row r="822" spans="1:10" x14ac:dyDescent="0.2">
      <c r="A822" s="239"/>
      <c r="B822" s="337"/>
      <c r="C822" s="337"/>
      <c r="D822" s="337"/>
      <c r="E822" s="337"/>
      <c r="F822" s="337"/>
      <c r="G822" s="337"/>
      <c r="H822" s="337"/>
      <c r="I822" s="337"/>
      <c r="J822" s="254"/>
    </row>
    <row r="823" spans="1:10" x14ac:dyDescent="0.2">
      <c r="A823" s="239"/>
      <c r="B823" s="337"/>
      <c r="C823" s="337"/>
      <c r="D823" s="337"/>
      <c r="E823" s="337"/>
      <c r="F823" s="337"/>
      <c r="G823" s="337"/>
      <c r="H823" s="337"/>
      <c r="I823" s="337"/>
      <c r="J823" s="254"/>
    </row>
    <row r="824" spans="1:10" x14ac:dyDescent="0.2">
      <c r="A824" s="239"/>
      <c r="B824" s="337"/>
      <c r="C824" s="337"/>
      <c r="D824" s="337"/>
      <c r="E824" s="337"/>
      <c r="F824" s="337"/>
      <c r="G824" s="337"/>
      <c r="H824" s="337"/>
      <c r="I824" s="337"/>
      <c r="J824" s="254"/>
    </row>
    <row r="825" spans="1:10" x14ac:dyDescent="0.2">
      <c r="A825" s="239"/>
      <c r="B825" s="337"/>
      <c r="C825" s="337"/>
      <c r="D825" s="337"/>
      <c r="E825" s="337"/>
      <c r="F825" s="337"/>
      <c r="G825" s="337"/>
      <c r="H825" s="337"/>
      <c r="I825" s="337"/>
      <c r="J825" s="254"/>
    </row>
    <row r="826" spans="1:10" x14ac:dyDescent="0.2">
      <c r="A826" s="239"/>
      <c r="B826" s="337"/>
      <c r="C826" s="337"/>
      <c r="D826" s="337"/>
      <c r="E826" s="337"/>
      <c r="F826" s="337"/>
      <c r="G826" s="337"/>
      <c r="H826" s="337"/>
      <c r="I826" s="337"/>
      <c r="J826" s="254"/>
    </row>
    <row r="827" spans="1:10" x14ac:dyDescent="0.2">
      <c r="A827" s="239"/>
      <c r="B827" s="337"/>
      <c r="C827" s="337"/>
      <c r="D827" s="337"/>
      <c r="E827" s="337"/>
      <c r="F827" s="337"/>
      <c r="G827" s="337"/>
      <c r="H827" s="337"/>
      <c r="I827" s="337"/>
      <c r="J827" s="254"/>
    </row>
    <row r="828" spans="1:10" x14ac:dyDescent="0.2">
      <c r="A828" s="239"/>
      <c r="B828" s="337"/>
      <c r="C828" s="337"/>
      <c r="D828" s="337"/>
      <c r="E828" s="337"/>
      <c r="F828" s="337"/>
      <c r="G828" s="337"/>
      <c r="H828" s="337"/>
      <c r="I828" s="337"/>
      <c r="J828" s="254"/>
    </row>
    <row r="829" spans="1:10" x14ac:dyDescent="0.2">
      <c r="A829" s="239"/>
      <c r="B829" s="337"/>
      <c r="C829" s="337"/>
      <c r="D829" s="337"/>
      <c r="E829" s="337"/>
      <c r="F829" s="337"/>
      <c r="G829" s="337"/>
      <c r="H829" s="337"/>
      <c r="I829" s="337"/>
      <c r="J829" s="254"/>
    </row>
    <row r="830" spans="1:10" x14ac:dyDescent="0.2">
      <c r="A830" s="239"/>
      <c r="B830" s="337"/>
      <c r="C830" s="337"/>
      <c r="D830" s="337"/>
      <c r="E830" s="337"/>
      <c r="F830" s="337"/>
      <c r="G830" s="337"/>
      <c r="H830" s="337"/>
      <c r="I830" s="337"/>
      <c r="J830" s="254"/>
    </row>
    <row r="831" spans="1:10" x14ac:dyDescent="0.2">
      <c r="A831" s="239"/>
      <c r="B831" s="337"/>
      <c r="C831" s="337"/>
      <c r="D831" s="337"/>
      <c r="E831" s="337"/>
      <c r="F831" s="337"/>
      <c r="G831" s="337"/>
      <c r="H831" s="337"/>
      <c r="I831" s="337"/>
      <c r="J831" s="254"/>
    </row>
    <row r="832" spans="1:10" x14ac:dyDescent="0.2">
      <c r="A832" s="239"/>
      <c r="B832" s="337"/>
      <c r="C832" s="337"/>
      <c r="D832" s="337"/>
      <c r="E832" s="337"/>
      <c r="F832" s="337"/>
      <c r="G832" s="337"/>
      <c r="H832" s="337"/>
      <c r="I832" s="337"/>
      <c r="J832" s="254"/>
    </row>
    <row r="833" spans="1:10" x14ac:dyDescent="0.2">
      <c r="A833" s="239"/>
      <c r="B833" s="337"/>
      <c r="C833" s="337"/>
      <c r="D833" s="337"/>
      <c r="E833" s="337"/>
      <c r="F833" s="337"/>
      <c r="G833" s="337"/>
      <c r="H833" s="337"/>
      <c r="I833" s="337"/>
      <c r="J833" s="254"/>
    </row>
    <row r="834" spans="1:10" x14ac:dyDescent="0.2">
      <c r="A834" s="239"/>
      <c r="B834" s="337"/>
      <c r="C834" s="337"/>
      <c r="D834" s="337"/>
      <c r="E834" s="337"/>
      <c r="F834" s="337"/>
      <c r="G834" s="337"/>
      <c r="H834" s="337"/>
      <c r="I834" s="337"/>
      <c r="J834" s="254"/>
    </row>
    <row r="835" spans="1:10" x14ac:dyDescent="0.2">
      <c r="A835" s="239"/>
      <c r="B835" s="337"/>
      <c r="C835" s="337"/>
      <c r="D835" s="337"/>
      <c r="E835" s="337"/>
      <c r="F835" s="337"/>
      <c r="G835" s="337"/>
      <c r="H835" s="337"/>
      <c r="I835" s="337"/>
      <c r="J835" s="254"/>
    </row>
    <row r="836" spans="1:10" x14ac:dyDescent="0.2">
      <c r="A836" s="239"/>
      <c r="B836" s="337"/>
      <c r="C836" s="337"/>
      <c r="D836" s="337"/>
      <c r="E836" s="337"/>
      <c r="F836" s="337"/>
      <c r="G836" s="337"/>
      <c r="H836" s="337"/>
      <c r="I836" s="337"/>
      <c r="J836" s="254"/>
    </row>
    <row r="837" spans="1:10" x14ac:dyDescent="0.2">
      <c r="A837" s="239"/>
      <c r="B837" s="337"/>
      <c r="C837" s="337"/>
      <c r="D837" s="337"/>
      <c r="E837" s="337"/>
      <c r="F837" s="337"/>
      <c r="G837" s="337"/>
      <c r="H837" s="337"/>
      <c r="I837" s="337"/>
      <c r="J837" s="254"/>
    </row>
    <row r="838" spans="1:10" x14ac:dyDescent="0.2">
      <c r="A838" s="239"/>
      <c r="B838" s="337"/>
      <c r="C838" s="337"/>
      <c r="D838" s="337"/>
      <c r="E838" s="337"/>
      <c r="F838" s="337"/>
      <c r="G838" s="337"/>
      <c r="H838" s="337"/>
      <c r="I838" s="337"/>
      <c r="J838" s="254"/>
    </row>
    <row r="839" spans="1:10" x14ac:dyDescent="0.2">
      <c r="A839" s="239"/>
      <c r="B839" s="337"/>
      <c r="C839" s="337"/>
      <c r="D839" s="337"/>
      <c r="E839" s="337"/>
      <c r="F839" s="337"/>
      <c r="G839" s="337"/>
      <c r="H839" s="337"/>
      <c r="I839" s="337"/>
      <c r="J839" s="254"/>
    </row>
    <row r="840" spans="1:10" x14ac:dyDescent="0.2">
      <c r="A840" s="239"/>
      <c r="B840" s="337"/>
      <c r="C840" s="337"/>
      <c r="D840" s="337"/>
      <c r="E840" s="337"/>
      <c r="F840" s="337"/>
      <c r="G840" s="337"/>
      <c r="H840" s="337"/>
      <c r="I840" s="337"/>
      <c r="J840" s="254"/>
    </row>
    <row r="841" spans="1:10" x14ac:dyDescent="0.2">
      <c r="A841" s="239"/>
      <c r="B841" s="337"/>
      <c r="C841" s="337"/>
      <c r="D841" s="337"/>
      <c r="E841" s="337"/>
      <c r="F841" s="337"/>
      <c r="G841" s="337"/>
      <c r="H841" s="337"/>
      <c r="I841" s="337"/>
      <c r="J841" s="254"/>
    </row>
    <row r="842" spans="1:10" x14ac:dyDescent="0.2">
      <c r="A842" s="239"/>
      <c r="B842" s="337"/>
      <c r="C842" s="337"/>
      <c r="D842" s="337"/>
      <c r="E842" s="337"/>
      <c r="F842" s="337"/>
      <c r="G842" s="337"/>
      <c r="H842" s="337"/>
      <c r="I842" s="337"/>
      <c r="J842" s="254"/>
    </row>
    <row r="843" spans="1:10" x14ac:dyDescent="0.2">
      <c r="A843" s="239"/>
      <c r="B843" s="337"/>
      <c r="C843" s="337"/>
      <c r="D843" s="337"/>
      <c r="E843" s="337"/>
      <c r="F843" s="337"/>
      <c r="G843" s="337"/>
      <c r="H843" s="337"/>
      <c r="I843" s="337"/>
      <c r="J843" s="254"/>
    </row>
    <row r="844" spans="1:10" x14ac:dyDescent="0.2">
      <c r="A844" s="239"/>
      <c r="B844" s="337"/>
      <c r="C844" s="337"/>
      <c r="D844" s="337"/>
      <c r="E844" s="337"/>
      <c r="F844" s="337"/>
      <c r="G844" s="337"/>
      <c r="H844" s="337"/>
      <c r="I844" s="337"/>
      <c r="J844" s="254"/>
    </row>
    <row r="845" spans="1:10" x14ac:dyDescent="0.2">
      <c r="A845" s="239"/>
      <c r="B845" s="337"/>
      <c r="C845" s="337"/>
      <c r="D845" s="337"/>
      <c r="E845" s="337"/>
      <c r="F845" s="337"/>
      <c r="G845" s="337"/>
      <c r="H845" s="337"/>
      <c r="I845" s="337"/>
    </row>
    <row r="846" spans="1:10" x14ac:dyDescent="0.2">
      <c r="A846" s="239"/>
      <c r="B846" s="337"/>
      <c r="C846" s="337"/>
      <c r="D846" s="337"/>
      <c r="E846" s="337"/>
      <c r="F846" s="337"/>
      <c r="G846" s="337"/>
      <c r="H846" s="337"/>
      <c r="I846" s="337"/>
    </row>
    <row r="847" spans="1:10" x14ac:dyDescent="0.2">
      <c r="A847" s="239"/>
      <c r="B847" s="337"/>
      <c r="C847" s="337"/>
      <c r="D847" s="337"/>
      <c r="E847" s="337"/>
      <c r="F847" s="337"/>
      <c r="G847" s="337"/>
      <c r="H847" s="337"/>
      <c r="I847" s="337"/>
    </row>
  </sheetData>
  <mergeCells count="804">
    <mergeCell ref="A1:I2"/>
    <mergeCell ref="B3:I3"/>
    <mergeCell ref="B4:I4"/>
    <mergeCell ref="A5:I5"/>
    <mergeCell ref="A6:A7"/>
    <mergeCell ref="B6:D7"/>
    <mergeCell ref="E6:E7"/>
    <mergeCell ref="F6:I6"/>
    <mergeCell ref="A18:A20"/>
    <mergeCell ref="B18:D20"/>
    <mergeCell ref="A21:A23"/>
    <mergeCell ref="B21:D23"/>
    <mergeCell ref="A33:A35"/>
    <mergeCell ref="B33:D35"/>
    <mergeCell ref="A9:A11"/>
    <mergeCell ref="B9:D11"/>
    <mergeCell ref="A12:A14"/>
    <mergeCell ref="B12:D14"/>
    <mergeCell ref="A15:A17"/>
    <mergeCell ref="B15:D17"/>
    <mergeCell ref="B91:D91"/>
    <mergeCell ref="B92:D92"/>
    <mergeCell ref="B93:D93"/>
    <mergeCell ref="B94:D94"/>
    <mergeCell ref="A95:I95"/>
    <mergeCell ref="B96:I96"/>
    <mergeCell ref="A42:A44"/>
    <mergeCell ref="B42:D44"/>
    <mergeCell ref="A48:A50"/>
    <mergeCell ref="B48:D50"/>
    <mergeCell ref="B89:D89"/>
    <mergeCell ref="B90:D90"/>
    <mergeCell ref="A56:A58"/>
    <mergeCell ref="B56:D58"/>
    <mergeCell ref="A59:A61"/>
    <mergeCell ref="B59:D61"/>
    <mergeCell ref="B104:I104"/>
    <mergeCell ref="B105:I105"/>
    <mergeCell ref="B106:I106"/>
    <mergeCell ref="B107:I107"/>
    <mergeCell ref="B108:I108"/>
    <mergeCell ref="B109:I109"/>
    <mergeCell ref="B97:I97"/>
    <mergeCell ref="B99:D99"/>
    <mergeCell ref="B100:D100"/>
    <mergeCell ref="F100:I100"/>
    <mergeCell ref="B101:D101"/>
    <mergeCell ref="F101:I101"/>
    <mergeCell ref="B120:I120"/>
    <mergeCell ref="B121:I121"/>
    <mergeCell ref="B122:I122"/>
    <mergeCell ref="B123:I123"/>
    <mergeCell ref="B124:I125"/>
    <mergeCell ref="B126:I126"/>
    <mergeCell ref="B110:I110"/>
    <mergeCell ref="B111:I111"/>
    <mergeCell ref="B112:I112"/>
    <mergeCell ref="B113:I114"/>
    <mergeCell ref="B115:I116"/>
    <mergeCell ref="B117:I119"/>
    <mergeCell ref="B135:I135"/>
    <mergeCell ref="B136:I136"/>
    <mergeCell ref="B137:I137"/>
    <mergeCell ref="B138:I138"/>
    <mergeCell ref="B139:I139"/>
    <mergeCell ref="B140:I140"/>
    <mergeCell ref="B127:I127"/>
    <mergeCell ref="B128:I128"/>
    <mergeCell ref="B129:I129"/>
    <mergeCell ref="B130:I130"/>
    <mergeCell ref="B131:I131"/>
    <mergeCell ref="B132:I132"/>
    <mergeCell ref="B148:I148"/>
    <mergeCell ref="B149:I149"/>
    <mergeCell ref="B150:I151"/>
    <mergeCell ref="B152:I152"/>
    <mergeCell ref="B153:I153"/>
    <mergeCell ref="B154:I154"/>
    <mergeCell ref="B141:I141"/>
    <mergeCell ref="B142:I142"/>
    <mergeCell ref="B143:I143"/>
    <mergeCell ref="B144:I144"/>
    <mergeCell ref="B145:I146"/>
    <mergeCell ref="B147:I147"/>
    <mergeCell ref="B164:I164"/>
    <mergeCell ref="B165:I165"/>
    <mergeCell ref="B166:I166"/>
    <mergeCell ref="B167:I168"/>
    <mergeCell ref="B169:I169"/>
    <mergeCell ref="B170:I171"/>
    <mergeCell ref="B155:I155"/>
    <mergeCell ref="B156:I156"/>
    <mergeCell ref="B157:I157"/>
    <mergeCell ref="B158:I159"/>
    <mergeCell ref="B160:I160"/>
    <mergeCell ref="B163:I163"/>
    <mergeCell ref="B178:I178"/>
    <mergeCell ref="B179:I179"/>
    <mergeCell ref="B180:I180"/>
    <mergeCell ref="B181:I182"/>
    <mergeCell ref="B183:I183"/>
    <mergeCell ref="B184:I184"/>
    <mergeCell ref="B172:I172"/>
    <mergeCell ref="B173:I173"/>
    <mergeCell ref="B174:I174"/>
    <mergeCell ref="B175:I175"/>
    <mergeCell ref="B176:I176"/>
    <mergeCell ref="B177:I177"/>
    <mergeCell ref="B192:I192"/>
    <mergeCell ref="B193:I193"/>
    <mergeCell ref="B194:I194"/>
    <mergeCell ref="B195:I195"/>
    <mergeCell ref="B196:I196"/>
    <mergeCell ref="B197:I197"/>
    <mergeCell ref="B185:I185"/>
    <mergeCell ref="B186:I186"/>
    <mergeCell ref="B187:I187"/>
    <mergeCell ref="B188:I188"/>
    <mergeCell ref="B190:I190"/>
    <mergeCell ref="B191:I191"/>
    <mergeCell ref="B204:I204"/>
    <mergeCell ref="B205:I205"/>
    <mergeCell ref="B206:I206"/>
    <mergeCell ref="B207:I207"/>
    <mergeCell ref="B208:I208"/>
    <mergeCell ref="B209:I209"/>
    <mergeCell ref="B198:I198"/>
    <mergeCell ref="B199:I199"/>
    <mergeCell ref="B200:I200"/>
    <mergeCell ref="B201:I201"/>
    <mergeCell ref="B202:I202"/>
    <mergeCell ref="B203:I203"/>
    <mergeCell ref="B216:I216"/>
    <mergeCell ref="B217:I217"/>
    <mergeCell ref="B218:I218"/>
    <mergeCell ref="B219:I219"/>
    <mergeCell ref="B220:I220"/>
    <mergeCell ref="B221:I221"/>
    <mergeCell ref="B210:I210"/>
    <mergeCell ref="B211:I211"/>
    <mergeCell ref="B212:I212"/>
    <mergeCell ref="B213:I213"/>
    <mergeCell ref="B214:I214"/>
    <mergeCell ref="B215:I215"/>
    <mergeCell ref="B228:I228"/>
    <mergeCell ref="B229:I229"/>
    <mergeCell ref="B230:I230"/>
    <mergeCell ref="B231:I231"/>
    <mergeCell ref="B232:I232"/>
    <mergeCell ref="B233:I233"/>
    <mergeCell ref="B222:I222"/>
    <mergeCell ref="B223:I223"/>
    <mergeCell ref="B224:I224"/>
    <mergeCell ref="B225:I225"/>
    <mergeCell ref="B226:I226"/>
    <mergeCell ref="B227:I227"/>
    <mergeCell ref="B240:I240"/>
    <mergeCell ref="B241:I241"/>
    <mergeCell ref="B242:I242"/>
    <mergeCell ref="B243:I243"/>
    <mergeCell ref="B244:I244"/>
    <mergeCell ref="B245:I245"/>
    <mergeCell ref="B234:I234"/>
    <mergeCell ref="B235:I235"/>
    <mergeCell ref="B236:I236"/>
    <mergeCell ref="B237:I237"/>
    <mergeCell ref="B238:I238"/>
    <mergeCell ref="B239:I239"/>
    <mergeCell ref="B252:I252"/>
    <mergeCell ref="B253:I253"/>
    <mergeCell ref="B254:I254"/>
    <mergeCell ref="B255:I255"/>
    <mergeCell ref="B256:I256"/>
    <mergeCell ref="B257:I257"/>
    <mergeCell ref="B246:I246"/>
    <mergeCell ref="B247:I247"/>
    <mergeCell ref="B248:I248"/>
    <mergeCell ref="B249:I249"/>
    <mergeCell ref="B250:I250"/>
    <mergeCell ref="B251:I251"/>
    <mergeCell ref="B264:I264"/>
    <mergeCell ref="B265:I265"/>
    <mergeCell ref="B266:I266"/>
    <mergeCell ref="B267:I267"/>
    <mergeCell ref="B268:I268"/>
    <mergeCell ref="B269:I269"/>
    <mergeCell ref="B258:I258"/>
    <mergeCell ref="B259:I259"/>
    <mergeCell ref="B260:I260"/>
    <mergeCell ref="B261:I261"/>
    <mergeCell ref="B262:I262"/>
    <mergeCell ref="B263:I263"/>
    <mergeCell ref="B276:I276"/>
    <mergeCell ref="B277:I277"/>
    <mergeCell ref="B278:I278"/>
    <mergeCell ref="B279:I279"/>
    <mergeCell ref="B280:I280"/>
    <mergeCell ref="B281:I281"/>
    <mergeCell ref="B270:I270"/>
    <mergeCell ref="B271:I271"/>
    <mergeCell ref="B272:I272"/>
    <mergeCell ref="B273:I273"/>
    <mergeCell ref="B274:I274"/>
    <mergeCell ref="B275:I275"/>
    <mergeCell ref="B288:I288"/>
    <mergeCell ref="B289:I289"/>
    <mergeCell ref="B290:I290"/>
    <mergeCell ref="B291:I291"/>
    <mergeCell ref="B292:I292"/>
    <mergeCell ref="B293:I293"/>
    <mergeCell ref="B282:I282"/>
    <mergeCell ref="B283:I283"/>
    <mergeCell ref="B284:I284"/>
    <mergeCell ref="B285:I285"/>
    <mergeCell ref="B286:I286"/>
    <mergeCell ref="B287:I287"/>
    <mergeCell ref="B300:I300"/>
    <mergeCell ref="B301:I301"/>
    <mergeCell ref="B302:I302"/>
    <mergeCell ref="B303:I303"/>
    <mergeCell ref="B304:I304"/>
    <mergeCell ref="B305:I305"/>
    <mergeCell ref="B294:I294"/>
    <mergeCell ref="B295:I295"/>
    <mergeCell ref="B296:I296"/>
    <mergeCell ref="B297:I297"/>
    <mergeCell ref="B298:I298"/>
    <mergeCell ref="B299:I299"/>
    <mergeCell ref="B312:I312"/>
    <mergeCell ref="B313:I313"/>
    <mergeCell ref="B314:I314"/>
    <mergeCell ref="B315:I315"/>
    <mergeCell ref="B316:I316"/>
    <mergeCell ref="B317:I317"/>
    <mergeCell ref="B306:I306"/>
    <mergeCell ref="B307:I307"/>
    <mergeCell ref="B308:I308"/>
    <mergeCell ref="B309:I309"/>
    <mergeCell ref="B310:I310"/>
    <mergeCell ref="B311:I311"/>
    <mergeCell ref="B324:I324"/>
    <mergeCell ref="B325:I325"/>
    <mergeCell ref="B326:I326"/>
    <mergeCell ref="B327:I327"/>
    <mergeCell ref="B328:I328"/>
    <mergeCell ref="B329:I329"/>
    <mergeCell ref="B318:I318"/>
    <mergeCell ref="B319:I319"/>
    <mergeCell ref="B320:I320"/>
    <mergeCell ref="B321:I321"/>
    <mergeCell ref="B322:I322"/>
    <mergeCell ref="B323:I323"/>
    <mergeCell ref="B336:I336"/>
    <mergeCell ref="B337:I337"/>
    <mergeCell ref="B338:I338"/>
    <mergeCell ref="B339:I339"/>
    <mergeCell ref="B340:I340"/>
    <mergeCell ref="B341:I341"/>
    <mergeCell ref="B330:I330"/>
    <mergeCell ref="B331:I331"/>
    <mergeCell ref="B332:I332"/>
    <mergeCell ref="B333:I333"/>
    <mergeCell ref="B334:I334"/>
    <mergeCell ref="B335:I335"/>
    <mergeCell ref="B348:I348"/>
    <mergeCell ref="B349:I349"/>
    <mergeCell ref="B350:I350"/>
    <mergeCell ref="B351:I351"/>
    <mergeCell ref="B352:I352"/>
    <mergeCell ref="B353:I353"/>
    <mergeCell ref="B342:I342"/>
    <mergeCell ref="B343:I343"/>
    <mergeCell ref="B344:I344"/>
    <mergeCell ref="B345:I345"/>
    <mergeCell ref="B346:I346"/>
    <mergeCell ref="B347:I347"/>
    <mergeCell ref="B360:I360"/>
    <mergeCell ref="B361:I361"/>
    <mergeCell ref="B362:I362"/>
    <mergeCell ref="B363:I363"/>
    <mergeCell ref="B364:I364"/>
    <mergeCell ref="B365:I365"/>
    <mergeCell ref="B354:I354"/>
    <mergeCell ref="B355:I355"/>
    <mergeCell ref="B356:I356"/>
    <mergeCell ref="B357:I357"/>
    <mergeCell ref="B358:I358"/>
    <mergeCell ref="B359:I359"/>
    <mergeCell ref="B372:I372"/>
    <mergeCell ref="B373:I373"/>
    <mergeCell ref="B374:I374"/>
    <mergeCell ref="B375:I375"/>
    <mergeCell ref="B376:I376"/>
    <mergeCell ref="B377:I377"/>
    <mergeCell ref="B366:I366"/>
    <mergeCell ref="B367:I367"/>
    <mergeCell ref="B368:I368"/>
    <mergeCell ref="B369:I369"/>
    <mergeCell ref="B370:I370"/>
    <mergeCell ref="B371:I371"/>
    <mergeCell ref="B384:I384"/>
    <mergeCell ref="B385:I385"/>
    <mergeCell ref="B386:I386"/>
    <mergeCell ref="B387:I387"/>
    <mergeCell ref="B388:I388"/>
    <mergeCell ref="B389:I389"/>
    <mergeCell ref="B378:I378"/>
    <mergeCell ref="B379:I379"/>
    <mergeCell ref="B380:I380"/>
    <mergeCell ref="B381:I381"/>
    <mergeCell ref="B382:I382"/>
    <mergeCell ref="B383:I383"/>
    <mergeCell ref="B396:I396"/>
    <mergeCell ref="B397:I397"/>
    <mergeCell ref="B398:I398"/>
    <mergeCell ref="B399:I399"/>
    <mergeCell ref="B400:I400"/>
    <mergeCell ref="B401:I401"/>
    <mergeCell ref="B390:I390"/>
    <mergeCell ref="B391:I391"/>
    <mergeCell ref="B392:I392"/>
    <mergeCell ref="B393:I393"/>
    <mergeCell ref="B394:I394"/>
    <mergeCell ref="B395:I395"/>
    <mergeCell ref="B408:I408"/>
    <mergeCell ref="B409:I409"/>
    <mergeCell ref="B410:I410"/>
    <mergeCell ref="B411:I411"/>
    <mergeCell ref="B412:I412"/>
    <mergeCell ref="B413:I413"/>
    <mergeCell ref="B402:I402"/>
    <mergeCell ref="B403:I403"/>
    <mergeCell ref="B404:I404"/>
    <mergeCell ref="B405:I405"/>
    <mergeCell ref="B406:I406"/>
    <mergeCell ref="B407:I407"/>
    <mergeCell ref="B420:I420"/>
    <mergeCell ref="B421:I421"/>
    <mergeCell ref="B422:I422"/>
    <mergeCell ref="B423:I423"/>
    <mergeCell ref="B424:I424"/>
    <mergeCell ref="B425:I425"/>
    <mergeCell ref="B414:I414"/>
    <mergeCell ref="B415:I415"/>
    <mergeCell ref="B416:I416"/>
    <mergeCell ref="B417:I417"/>
    <mergeCell ref="B418:I418"/>
    <mergeCell ref="B419:I419"/>
    <mergeCell ref="B432:I432"/>
    <mergeCell ref="B433:I433"/>
    <mergeCell ref="B434:I434"/>
    <mergeCell ref="B435:I435"/>
    <mergeCell ref="B436:I436"/>
    <mergeCell ref="B437:I437"/>
    <mergeCell ref="B426:I426"/>
    <mergeCell ref="B427:I427"/>
    <mergeCell ref="B428:I428"/>
    <mergeCell ref="B429:I429"/>
    <mergeCell ref="B430:I430"/>
    <mergeCell ref="B431:I431"/>
    <mergeCell ref="B444:I444"/>
    <mergeCell ref="B445:I445"/>
    <mergeCell ref="B446:I446"/>
    <mergeCell ref="B447:I447"/>
    <mergeCell ref="B448:I448"/>
    <mergeCell ref="B449:I449"/>
    <mergeCell ref="B438:I438"/>
    <mergeCell ref="B439:I439"/>
    <mergeCell ref="B440:I440"/>
    <mergeCell ref="B441:I441"/>
    <mergeCell ref="B442:I442"/>
    <mergeCell ref="B443:I443"/>
    <mergeCell ref="B456:I456"/>
    <mergeCell ref="B457:I457"/>
    <mergeCell ref="B458:I458"/>
    <mergeCell ref="B459:I459"/>
    <mergeCell ref="B460:I460"/>
    <mergeCell ref="B461:I461"/>
    <mergeCell ref="B450:I450"/>
    <mergeCell ref="B451:I451"/>
    <mergeCell ref="B452:I452"/>
    <mergeCell ref="B453:I453"/>
    <mergeCell ref="B454:I454"/>
    <mergeCell ref="B455:I455"/>
    <mergeCell ref="B468:I468"/>
    <mergeCell ref="B469:I469"/>
    <mergeCell ref="B470:I470"/>
    <mergeCell ref="B471:I471"/>
    <mergeCell ref="B472:I472"/>
    <mergeCell ref="B473:I473"/>
    <mergeCell ref="B462:I462"/>
    <mergeCell ref="B463:I463"/>
    <mergeCell ref="B464:I464"/>
    <mergeCell ref="B465:I465"/>
    <mergeCell ref="B466:I466"/>
    <mergeCell ref="B467:I467"/>
    <mergeCell ref="B480:I480"/>
    <mergeCell ref="B481:I481"/>
    <mergeCell ref="B482:I482"/>
    <mergeCell ref="B483:I483"/>
    <mergeCell ref="B484:I484"/>
    <mergeCell ref="B485:I485"/>
    <mergeCell ref="B474:I474"/>
    <mergeCell ref="B475:I475"/>
    <mergeCell ref="B476:I476"/>
    <mergeCell ref="B477:I477"/>
    <mergeCell ref="B478:I478"/>
    <mergeCell ref="B479:I479"/>
    <mergeCell ref="B492:I492"/>
    <mergeCell ref="B493:I493"/>
    <mergeCell ref="B494:I494"/>
    <mergeCell ref="B495:I495"/>
    <mergeCell ref="B496:I496"/>
    <mergeCell ref="B497:I497"/>
    <mergeCell ref="B486:I486"/>
    <mergeCell ref="B487:I487"/>
    <mergeCell ref="B488:I488"/>
    <mergeCell ref="B489:I489"/>
    <mergeCell ref="B490:I490"/>
    <mergeCell ref="B491:I491"/>
    <mergeCell ref="B504:I504"/>
    <mergeCell ref="B505:I505"/>
    <mergeCell ref="B506:I506"/>
    <mergeCell ref="B507:I507"/>
    <mergeCell ref="B508:I508"/>
    <mergeCell ref="B509:I509"/>
    <mergeCell ref="B498:I498"/>
    <mergeCell ref="B499:I499"/>
    <mergeCell ref="B500:I500"/>
    <mergeCell ref="B501:I501"/>
    <mergeCell ref="B502:I502"/>
    <mergeCell ref="B503:I503"/>
    <mergeCell ref="B516:I516"/>
    <mergeCell ref="B517:I517"/>
    <mergeCell ref="B518:I518"/>
    <mergeCell ref="B519:I519"/>
    <mergeCell ref="B520:I520"/>
    <mergeCell ref="B521:I521"/>
    <mergeCell ref="B510:I510"/>
    <mergeCell ref="B511:I511"/>
    <mergeCell ref="B512:I512"/>
    <mergeCell ref="B513:I513"/>
    <mergeCell ref="B514:I514"/>
    <mergeCell ref="B515:I515"/>
    <mergeCell ref="B528:I528"/>
    <mergeCell ref="B529:I529"/>
    <mergeCell ref="B530:I530"/>
    <mergeCell ref="B531:I531"/>
    <mergeCell ref="B532:I532"/>
    <mergeCell ref="B533:I533"/>
    <mergeCell ref="B522:I522"/>
    <mergeCell ref="B523:I523"/>
    <mergeCell ref="B524:I524"/>
    <mergeCell ref="B525:I525"/>
    <mergeCell ref="B526:I526"/>
    <mergeCell ref="B527:I527"/>
    <mergeCell ref="B540:I540"/>
    <mergeCell ref="B541:I541"/>
    <mergeCell ref="B542:I542"/>
    <mergeCell ref="B543:I543"/>
    <mergeCell ref="B544:I544"/>
    <mergeCell ref="B545:I545"/>
    <mergeCell ref="B534:I534"/>
    <mergeCell ref="B535:I535"/>
    <mergeCell ref="B536:I536"/>
    <mergeCell ref="B537:I537"/>
    <mergeCell ref="B538:I538"/>
    <mergeCell ref="B539:I539"/>
    <mergeCell ref="B552:I552"/>
    <mergeCell ref="B553:I553"/>
    <mergeCell ref="B554:I554"/>
    <mergeCell ref="B555:I555"/>
    <mergeCell ref="B556:I556"/>
    <mergeCell ref="B557:I557"/>
    <mergeCell ref="B546:I546"/>
    <mergeCell ref="B547:I547"/>
    <mergeCell ref="B548:I548"/>
    <mergeCell ref="B549:I549"/>
    <mergeCell ref="B550:I550"/>
    <mergeCell ref="B551:I551"/>
    <mergeCell ref="B564:I564"/>
    <mergeCell ref="B565:I565"/>
    <mergeCell ref="B566:I566"/>
    <mergeCell ref="B567:I567"/>
    <mergeCell ref="B568:I568"/>
    <mergeCell ref="B569:I569"/>
    <mergeCell ref="B558:I558"/>
    <mergeCell ref="B559:I559"/>
    <mergeCell ref="B560:I560"/>
    <mergeCell ref="B561:I561"/>
    <mergeCell ref="B562:I562"/>
    <mergeCell ref="B563:I563"/>
    <mergeCell ref="B576:I576"/>
    <mergeCell ref="B577:I577"/>
    <mergeCell ref="B578:I578"/>
    <mergeCell ref="B579:I579"/>
    <mergeCell ref="B580:I580"/>
    <mergeCell ref="B581:I581"/>
    <mergeCell ref="B570:I570"/>
    <mergeCell ref="B571:I571"/>
    <mergeCell ref="B572:I572"/>
    <mergeCell ref="B573:I573"/>
    <mergeCell ref="B574:I574"/>
    <mergeCell ref="B575:I575"/>
    <mergeCell ref="B588:I588"/>
    <mergeCell ref="B589:I589"/>
    <mergeCell ref="B590:I590"/>
    <mergeCell ref="B591:I591"/>
    <mergeCell ref="B592:I592"/>
    <mergeCell ref="B593:I593"/>
    <mergeCell ref="B582:I582"/>
    <mergeCell ref="B583:I583"/>
    <mergeCell ref="B584:I584"/>
    <mergeCell ref="B585:I585"/>
    <mergeCell ref="B586:I586"/>
    <mergeCell ref="B587:I587"/>
    <mergeCell ref="B600:I600"/>
    <mergeCell ref="B601:I601"/>
    <mergeCell ref="B602:I602"/>
    <mergeCell ref="B603:I603"/>
    <mergeCell ref="B604:I604"/>
    <mergeCell ref="B605:I605"/>
    <mergeCell ref="B594:I594"/>
    <mergeCell ref="B595:I595"/>
    <mergeCell ref="B596:I596"/>
    <mergeCell ref="B597:I597"/>
    <mergeCell ref="B598:I598"/>
    <mergeCell ref="B599:I599"/>
    <mergeCell ref="B612:I612"/>
    <mergeCell ref="B613:I613"/>
    <mergeCell ref="B614:I614"/>
    <mergeCell ref="B615:I615"/>
    <mergeCell ref="B616:I616"/>
    <mergeCell ref="B617:I617"/>
    <mergeCell ref="B606:I606"/>
    <mergeCell ref="B607:I607"/>
    <mergeCell ref="B608:I608"/>
    <mergeCell ref="B609:I609"/>
    <mergeCell ref="B610:I610"/>
    <mergeCell ref="B611:I611"/>
    <mergeCell ref="B624:I624"/>
    <mergeCell ref="B625:I625"/>
    <mergeCell ref="B626:I626"/>
    <mergeCell ref="B627:I627"/>
    <mergeCell ref="B628:I628"/>
    <mergeCell ref="B629:I629"/>
    <mergeCell ref="B618:I618"/>
    <mergeCell ref="B619:I619"/>
    <mergeCell ref="B620:I620"/>
    <mergeCell ref="B621:I621"/>
    <mergeCell ref="B622:I622"/>
    <mergeCell ref="B623:I623"/>
    <mergeCell ref="B636:I636"/>
    <mergeCell ref="B637:I637"/>
    <mergeCell ref="B638:I638"/>
    <mergeCell ref="B639:I639"/>
    <mergeCell ref="B640:I640"/>
    <mergeCell ref="B641:I641"/>
    <mergeCell ref="B630:I630"/>
    <mergeCell ref="B631:I631"/>
    <mergeCell ref="B632:I632"/>
    <mergeCell ref="B633:I633"/>
    <mergeCell ref="B634:I634"/>
    <mergeCell ref="B635:I635"/>
    <mergeCell ref="B648:I648"/>
    <mergeCell ref="B649:I649"/>
    <mergeCell ref="B650:I650"/>
    <mergeCell ref="B651:I651"/>
    <mergeCell ref="B652:I652"/>
    <mergeCell ref="B653:I653"/>
    <mergeCell ref="B642:I642"/>
    <mergeCell ref="B643:I643"/>
    <mergeCell ref="B644:I644"/>
    <mergeCell ref="B645:I645"/>
    <mergeCell ref="B646:I646"/>
    <mergeCell ref="B647:I647"/>
    <mergeCell ref="B660:I660"/>
    <mergeCell ref="B661:I661"/>
    <mergeCell ref="B662:I662"/>
    <mergeCell ref="B663:I663"/>
    <mergeCell ref="B664:I664"/>
    <mergeCell ref="B665:I665"/>
    <mergeCell ref="B654:I654"/>
    <mergeCell ref="B655:I655"/>
    <mergeCell ref="B656:I656"/>
    <mergeCell ref="B657:I657"/>
    <mergeCell ref="B658:I658"/>
    <mergeCell ref="B659:I659"/>
    <mergeCell ref="B672:I672"/>
    <mergeCell ref="B673:I673"/>
    <mergeCell ref="B674:I674"/>
    <mergeCell ref="B675:I675"/>
    <mergeCell ref="B676:I676"/>
    <mergeCell ref="B677:I677"/>
    <mergeCell ref="B666:I666"/>
    <mergeCell ref="B667:I667"/>
    <mergeCell ref="B668:I668"/>
    <mergeCell ref="B669:I669"/>
    <mergeCell ref="B670:I670"/>
    <mergeCell ref="B671:I671"/>
    <mergeCell ref="B684:I684"/>
    <mergeCell ref="B685:I685"/>
    <mergeCell ref="B686:I686"/>
    <mergeCell ref="B687:I687"/>
    <mergeCell ref="B688:I688"/>
    <mergeCell ref="B689:I689"/>
    <mergeCell ref="B678:I678"/>
    <mergeCell ref="B679:I679"/>
    <mergeCell ref="B680:I680"/>
    <mergeCell ref="B681:I681"/>
    <mergeCell ref="B682:I682"/>
    <mergeCell ref="B683:I683"/>
    <mergeCell ref="B696:I696"/>
    <mergeCell ref="B697:I697"/>
    <mergeCell ref="B698:I698"/>
    <mergeCell ref="B699:I699"/>
    <mergeCell ref="B700:I700"/>
    <mergeCell ref="B701:I701"/>
    <mergeCell ref="B690:I690"/>
    <mergeCell ref="B691:I691"/>
    <mergeCell ref="B692:I692"/>
    <mergeCell ref="B693:I693"/>
    <mergeCell ref="B694:I694"/>
    <mergeCell ref="B695:I695"/>
    <mergeCell ref="B708:I708"/>
    <mergeCell ref="B709:I709"/>
    <mergeCell ref="B710:I710"/>
    <mergeCell ref="B711:I711"/>
    <mergeCell ref="B712:I712"/>
    <mergeCell ref="B713:I713"/>
    <mergeCell ref="B702:I702"/>
    <mergeCell ref="B703:I703"/>
    <mergeCell ref="B704:I704"/>
    <mergeCell ref="B705:I705"/>
    <mergeCell ref="B706:I706"/>
    <mergeCell ref="B707:I707"/>
    <mergeCell ref="B720:I720"/>
    <mergeCell ref="B721:I721"/>
    <mergeCell ref="B722:I722"/>
    <mergeCell ref="B723:I723"/>
    <mergeCell ref="B724:I724"/>
    <mergeCell ref="B725:I725"/>
    <mergeCell ref="B714:I714"/>
    <mergeCell ref="B715:I715"/>
    <mergeCell ref="B716:I716"/>
    <mergeCell ref="B717:I717"/>
    <mergeCell ref="B718:I718"/>
    <mergeCell ref="B719:I719"/>
    <mergeCell ref="B732:I732"/>
    <mergeCell ref="B733:I733"/>
    <mergeCell ref="B734:I734"/>
    <mergeCell ref="B735:I735"/>
    <mergeCell ref="B736:I736"/>
    <mergeCell ref="B737:I737"/>
    <mergeCell ref="B726:I726"/>
    <mergeCell ref="B727:I727"/>
    <mergeCell ref="B728:I728"/>
    <mergeCell ref="B729:I729"/>
    <mergeCell ref="B730:I730"/>
    <mergeCell ref="B731:I731"/>
    <mergeCell ref="B744:I744"/>
    <mergeCell ref="B745:I745"/>
    <mergeCell ref="B746:I746"/>
    <mergeCell ref="B747:I747"/>
    <mergeCell ref="B748:I748"/>
    <mergeCell ref="B749:I749"/>
    <mergeCell ref="B738:I738"/>
    <mergeCell ref="B739:I739"/>
    <mergeCell ref="B740:I740"/>
    <mergeCell ref="B741:I741"/>
    <mergeCell ref="B742:I742"/>
    <mergeCell ref="B743:I743"/>
    <mergeCell ref="B756:I756"/>
    <mergeCell ref="B757:I757"/>
    <mergeCell ref="B758:I758"/>
    <mergeCell ref="B759:I759"/>
    <mergeCell ref="B760:I760"/>
    <mergeCell ref="B761:I761"/>
    <mergeCell ref="B750:I750"/>
    <mergeCell ref="B751:I751"/>
    <mergeCell ref="B752:I752"/>
    <mergeCell ref="B753:I753"/>
    <mergeCell ref="B754:I754"/>
    <mergeCell ref="B755:I755"/>
    <mergeCell ref="B768:I768"/>
    <mergeCell ref="B769:I769"/>
    <mergeCell ref="B770:I770"/>
    <mergeCell ref="B771:I771"/>
    <mergeCell ref="B772:I772"/>
    <mergeCell ref="B773:I773"/>
    <mergeCell ref="B762:I762"/>
    <mergeCell ref="B763:I763"/>
    <mergeCell ref="B764:I764"/>
    <mergeCell ref="B765:I765"/>
    <mergeCell ref="B766:I766"/>
    <mergeCell ref="B767:I767"/>
    <mergeCell ref="B780:I780"/>
    <mergeCell ref="B781:I781"/>
    <mergeCell ref="B782:I782"/>
    <mergeCell ref="B783:I783"/>
    <mergeCell ref="B784:I784"/>
    <mergeCell ref="B785:I785"/>
    <mergeCell ref="B774:I774"/>
    <mergeCell ref="B775:I775"/>
    <mergeCell ref="B776:I776"/>
    <mergeCell ref="B777:I777"/>
    <mergeCell ref="B778:I778"/>
    <mergeCell ref="B779:I779"/>
    <mergeCell ref="B792:I792"/>
    <mergeCell ref="B793:I793"/>
    <mergeCell ref="B794:I794"/>
    <mergeCell ref="B795:I795"/>
    <mergeCell ref="B796:I796"/>
    <mergeCell ref="B797:I797"/>
    <mergeCell ref="B786:I786"/>
    <mergeCell ref="B787:I787"/>
    <mergeCell ref="B788:I788"/>
    <mergeCell ref="B789:I789"/>
    <mergeCell ref="B790:I790"/>
    <mergeCell ref="B791:I791"/>
    <mergeCell ref="B804:I804"/>
    <mergeCell ref="B805:I805"/>
    <mergeCell ref="B806:I806"/>
    <mergeCell ref="B807:I807"/>
    <mergeCell ref="B808:I808"/>
    <mergeCell ref="B809:I809"/>
    <mergeCell ref="B798:I798"/>
    <mergeCell ref="B799:I799"/>
    <mergeCell ref="B800:I800"/>
    <mergeCell ref="B801:I801"/>
    <mergeCell ref="B802:I802"/>
    <mergeCell ref="B803:I803"/>
    <mergeCell ref="B816:I816"/>
    <mergeCell ref="B817:I817"/>
    <mergeCell ref="B818:I818"/>
    <mergeCell ref="B819:I819"/>
    <mergeCell ref="B820:I820"/>
    <mergeCell ref="B821:I821"/>
    <mergeCell ref="B810:I810"/>
    <mergeCell ref="B811:I811"/>
    <mergeCell ref="B812:I812"/>
    <mergeCell ref="B813:I813"/>
    <mergeCell ref="B814:I814"/>
    <mergeCell ref="B815:I815"/>
    <mergeCell ref="B830:I830"/>
    <mergeCell ref="B831:I831"/>
    <mergeCell ref="B832:I832"/>
    <mergeCell ref="B833:I833"/>
    <mergeCell ref="B822:I822"/>
    <mergeCell ref="B823:I823"/>
    <mergeCell ref="B824:I824"/>
    <mergeCell ref="B825:I825"/>
    <mergeCell ref="B826:I826"/>
    <mergeCell ref="B827:I827"/>
    <mergeCell ref="B846:I846"/>
    <mergeCell ref="B847:I847"/>
    <mergeCell ref="B8:D8"/>
    <mergeCell ref="A24:A26"/>
    <mergeCell ref="B24:D26"/>
    <mergeCell ref="A27:A29"/>
    <mergeCell ref="B27:D29"/>
    <mergeCell ref="A30:A32"/>
    <mergeCell ref="B30:D32"/>
    <mergeCell ref="A36:A38"/>
    <mergeCell ref="B840:I840"/>
    <mergeCell ref="B841:I841"/>
    <mergeCell ref="B842:I842"/>
    <mergeCell ref="B843:I843"/>
    <mergeCell ref="B844:I844"/>
    <mergeCell ref="B845:I845"/>
    <mergeCell ref="B834:I834"/>
    <mergeCell ref="B835:I835"/>
    <mergeCell ref="B836:I836"/>
    <mergeCell ref="B837:I837"/>
    <mergeCell ref="B838:I838"/>
    <mergeCell ref="B839:I839"/>
    <mergeCell ref="B828:I828"/>
    <mergeCell ref="B829:I829"/>
    <mergeCell ref="A62:A64"/>
    <mergeCell ref="B62:D64"/>
    <mergeCell ref="A65:A67"/>
    <mergeCell ref="B65:D67"/>
    <mergeCell ref="A68:A70"/>
    <mergeCell ref="B68:D70"/>
    <mergeCell ref="B36:D38"/>
    <mergeCell ref="A39:A41"/>
    <mergeCell ref="B39:D41"/>
    <mergeCell ref="B52:D52"/>
    <mergeCell ref="A53:A55"/>
    <mergeCell ref="B53:D55"/>
    <mergeCell ref="A45:A47"/>
    <mergeCell ref="B45:D47"/>
    <mergeCell ref="A80:A82"/>
    <mergeCell ref="B80:D82"/>
    <mergeCell ref="A83:A85"/>
    <mergeCell ref="B83:D85"/>
    <mergeCell ref="A86:A88"/>
    <mergeCell ref="B86:D88"/>
    <mergeCell ref="A71:A73"/>
    <mergeCell ref="B71:D73"/>
    <mergeCell ref="A74:A76"/>
    <mergeCell ref="B74:D76"/>
    <mergeCell ref="A77:A79"/>
    <mergeCell ref="B77:D79"/>
  </mergeCells>
  <printOptions horizontalCentered="1"/>
  <pageMargins left="0.59055118110236227" right="0.59055118110236227" top="0.59055118110236227" bottom="0.39370078740157483" header="0.27559055118110237" footer="0.51181102362204722"/>
  <pageSetup paperSize="9" scale="94" orientation="landscape" horizontalDpi="300" verticalDpi="300" r:id="rId1"/>
  <headerFooter alignWithMargins="0">
    <oddHeader>Página &amp;P de &amp;N</oddHeader>
  </headerFooter>
  <rowBreaks count="1" manualBreakCount="1">
    <brk id="47"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5</vt:i4>
      </vt:variant>
    </vt:vector>
  </HeadingPairs>
  <TitlesOfParts>
    <vt:vector size="10" baseType="lpstr">
      <vt:lpstr>PLANILHA ORÇAM.</vt:lpstr>
      <vt:lpstr>MEMÓRIA DE CÁLCULO</vt:lpstr>
      <vt:lpstr>MEMORIAL DESCRITIVO</vt:lpstr>
      <vt:lpstr>BDI - 29,63%</vt:lpstr>
      <vt:lpstr>CRONOGRAMA</vt:lpstr>
      <vt:lpstr>CRONOGRAMA!Area_de_impressao</vt:lpstr>
      <vt:lpstr>'MEMÓRIA DE CÁLCULO'!Area_de_impressao</vt:lpstr>
      <vt:lpstr>'MEMORIAL DESCRITIVO'!Area_de_impressao</vt:lpstr>
      <vt:lpstr>'PLANILHA ORÇAM.'!Area_de_impressao</vt:lpstr>
      <vt:lpstr>'PLANILHA ORÇAM.'!Titulos_de_impressao</vt:lpstr>
    </vt:vector>
  </TitlesOfParts>
  <Company>FR - Comércio e Projetos LTDA-ME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 - Comércio e Projetos</dc:creator>
  <cp:lastModifiedBy>Usuario</cp:lastModifiedBy>
  <cp:lastPrinted>2021-12-06T16:20:17Z</cp:lastPrinted>
  <dcterms:created xsi:type="dcterms:W3CDTF">2005-11-20T22:40:20Z</dcterms:created>
  <dcterms:modified xsi:type="dcterms:W3CDTF">2021-12-06T16:20:27Z</dcterms:modified>
</cp:coreProperties>
</file>