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embeddings/oleObject1.bin" ContentType="application/vnd.openxmlformats-officedocument.oleObject"/>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defaultThemeVersion="124226"/>
  <mc:AlternateContent xmlns:mc="http://schemas.openxmlformats.org/markup-compatibility/2006">
    <mc:Choice Requires="x15">
      <x15ac:absPath xmlns:x15ac="http://schemas.microsoft.com/office/spreadsheetml/2010/11/ac" url="C:\Users\Usuario\Desktop\"/>
    </mc:Choice>
  </mc:AlternateContent>
  <xr:revisionPtr revIDLastSave="0" documentId="8_{72EF2795-0816-406D-803A-01C6DE987AB5}" xr6:coauthVersionLast="47" xr6:coauthVersionMax="47" xr10:uidLastSave="{00000000-0000-0000-0000-000000000000}"/>
  <bookViews>
    <workbookView xWindow="-120" yWindow="-120" windowWidth="21840" windowHeight="13140" xr2:uid="{00000000-000D-0000-FFFF-FFFF00000000}"/>
  </bookViews>
  <sheets>
    <sheet name="PLANILHA" sheetId="3" r:id="rId1"/>
    <sheet name="MEMORIAL" sheetId="4" state="hidden" r:id="rId2"/>
    <sheet name="CRONOGRAMA" sheetId="7" r:id="rId3"/>
    <sheet name="CPU (2)" sheetId="19" state="hidden" r:id="rId4"/>
    <sheet name="CPU" sheetId="9" state="hidden" r:id="rId5"/>
    <sheet name="MEMORIAL DESCRITIVO" sheetId="14" state="hidden" r:id="rId6"/>
    <sheet name="BDI (33,25%)" sheetId="18" r:id="rId7"/>
  </sheets>
  <definedNames>
    <definedName name="_xlnm._FilterDatabase" localSheetId="1" hidden="1">MEMORIAL!$A$1:$G$148</definedName>
    <definedName name="_xlnm._FilterDatabase" localSheetId="0" hidden="1">PLANILHA!$A$1:$H$178</definedName>
    <definedName name="_xlnm.Print_Area" localSheetId="6">'BDI (33,25%)'!$A$1:$D$46</definedName>
    <definedName name="_xlnm.Print_Area" localSheetId="4">CPU!$A$1:$J$47</definedName>
    <definedName name="_xlnm.Print_Area" localSheetId="3">'CPU (2)'!$A$1:$J$45</definedName>
    <definedName name="_xlnm.Print_Area" localSheetId="2">CRONOGRAMA!$A$1:$J$73</definedName>
    <definedName name="_xlnm.Print_Area" localSheetId="1">MEMORIAL!$A$1:$F$166</definedName>
    <definedName name="_xlnm.Print_Area" localSheetId="0">PLANILHA!$A$1:$G$185</definedName>
    <definedName name="_xlnm.Print_Titles" localSheetId="4">CPU!$1:$8</definedName>
    <definedName name="_xlnm.Print_Titles" localSheetId="3">'CPU (2)'!$1:$8</definedName>
    <definedName name="_xlnm.Print_Titles" localSheetId="2">CRONOGRAMA!$1:$8</definedName>
    <definedName name="_xlnm.Print_Titles" localSheetId="1">MEMORIAL!$1:$6</definedName>
    <definedName name="_xlnm.Print_Titles" localSheetId="5">'MEMORIAL DESCRITIVO'!$1:$6</definedName>
    <definedName name="_xlnm.Print_Titles" localSheetId="0">PLANILHA!$1:$7</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75" i="3" l="1"/>
  <c r="F173" i="3"/>
  <c r="F169" i="3"/>
  <c r="F168" i="3"/>
  <c r="F167" i="3"/>
  <c r="F163" i="3"/>
  <c r="F162" i="3"/>
  <c r="F161" i="3"/>
  <c r="F160" i="3"/>
  <c r="F156" i="3"/>
  <c r="F154" i="3"/>
  <c r="F153" i="3"/>
  <c r="F152" i="3"/>
  <c r="F148" i="3"/>
  <c r="F147" i="3"/>
  <c r="F146" i="3"/>
  <c r="F145" i="3"/>
  <c r="F144" i="3"/>
  <c r="F141" i="3"/>
  <c r="F140" i="3"/>
  <c r="F139" i="3"/>
  <c r="F138" i="3"/>
  <c r="F135" i="3"/>
  <c r="F134" i="3"/>
  <c r="F133" i="3"/>
  <c r="F132" i="3"/>
  <c r="F130" i="3"/>
  <c r="F129" i="3"/>
  <c r="F128" i="3"/>
  <c r="F127" i="3"/>
  <c r="F125" i="3"/>
  <c r="F124" i="3"/>
  <c r="F123" i="3"/>
  <c r="F122" i="3"/>
  <c r="F121" i="3"/>
  <c r="F120" i="3"/>
  <c r="F119" i="3"/>
  <c r="F117" i="3"/>
  <c r="F116" i="3"/>
  <c r="F115" i="3"/>
  <c r="F114" i="3"/>
  <c r="F113" i="3"/>
  <c r="F111" i="3"/>
  <c r="F110" i="3"/>
  <c r="F109" i="3"/>
  <c r="F107" i="3"/>
  <c r="F106" i="3"/>
  <c r="F102" i="3"/>
  <c r="F101" i="3"/>
  <c r="F100" i="3"/>
  <c r="F99" i="3"/>
  <c r="F98" i="3"/>
  <c r="F97" i="3"/>
  <c r="F96" i="3"/>
  <c r="F95" i="3"/>
  <c r="F94" i="3"/>
  <c r="F93" i="3"/>
  <c r="F92" i="3"/>
  <c r="F91" i="3"/>
  <c r="F88" i="3"/>
  <c r="F87" i="3"/>
  <c r="F85" i="3"/>
  <c r="F84" i="3"/>
  <c r="F83" i="3"/>
  <c r="F80" i="3"/>
  <c r="F79" i="3"/>
  <c r="F75" i="3"/>
  <c r="F74" i="3"/>
  <c r="F70" i="3"/>
  <c r="F69" i="3"/>
  <c r="F68" i="3"/>
  <c r="F67" i="3"/>
  <c r="F66" i="3"/>
  <c r="F62" i="3"/>
  <c r="F61" i="3"/>
  <c r="F60" i="3"/>
  <c r="F57" i="3"/>
  <c r="F56" i="3"/>
  <c r="F52" i="3"/>
  <c r="F51" i="3"/>
  <c r="F47" i="3"/>
  <c r="F46" i="3"/>
  <c r="F45" i="3"/>
  <c r="F44" i="3"/>
  <c r="F43" i="3"/>
  <c r="F42" i="3"/>
  <c r="F41" i="3"/>
  <c r="F38" i="3"/>
  <c r="F37" i="3"/>
  <c r="F36" i="3"/>
  <c r="F35" i="3"/>
  <c r="F34" i="3"/>
  <c r="F31" i="3"/>
  <c r="F30" i="3"/>
  <c r="F29" i="3"/>
  <c r="F28" i="3"/>
  <c r="F27" i="3"/>
  <c r="F26" i="3"/>
  <c r="F25" i="3"/>
  <c r="F24" i="3"/>
  <c r="F20" i="3"/>
  <c r="F19" i="3"/>
  <c r="F15" i="3"/>
  <c r="F14" i="3"/>
  <c r="F13" i="3"/>
  <c r="F12" i="3"/>
  <c r="F11" i="3"/>
  <c r="F10" i="3"/>
  <c r="C11" i="19"/>
  <c r="G42" i="19"/>
  <c r="C42" i="19"/>
  <c r="G41" i="19"/>
  <c r="C41" i="19"/>
  <c r="A35" i="19"/>
  <c r="H19" i="19"/>
  <c r="I20" i="19" s="1"/>
  <c r="H26" i="19" s="1"/>
  <c r="I16" i="19"/>
  <c r="H25" i="19" s="1"/>
  <c r="A6" i="19"/>
  <c r="A5" i="19"/>
  <c r="E163" i="3"/>
  <c r="A145" i="4"/>
  <c r="B145" i="4"/>
  <c r="C145" i="4"/>
  <c r="E67" i="3"/>
  <c r="C58" i="4"/>
  <c r="E42" i="3"/>
  <c r="E43" i="3"/>
  <c r="E44" i="3"/>
  <c r="E45" i="3"/>
  <c r="E41" i="3"/>
  <c r="F14" i="4"/>
  <c r="A140" i="14"/>
  <c r="A138" i="14"/>
  <c r="A116" i="14"/>
  <c r="A117" i="14"/>
  <c r="A118" i="14"/>
  <c r="A119" i="14"/>
  <c r="A115" i="14"/>
  <c r="A109" i="14"/>
  <c r="A110" i="14"/>
  <c r="A111" i="14"/>
  <c r="A108" i="14"/>
  <c r="B43" i="18"/>
  <c r="B42" i="18"/>
  <c r="A37" i="18"/>
  <c r="E25" i="18"/>
  <c r="E24" i="18"/>
  <c r="E23" i="18"/>
  <c r="E22" i="18"/>
  <c r="E21" i="18"/>
  <c r="E20" i="18"/>
  <c r="E19" i="18"/>
  <c r="E18" i="18"/>
  <c r="E17" i="18"/>
  <c r="E175" i="3"/>
  <c r="E173" i="3"/>
  <c r="C155" i="4"/>
  <c r="B155" i="4"/>
  <c r="A155" i="4"/>
  <c r="A154" i="4"/>
  <c r="B154" i="4"/>
  <c r="E141" i="3"/>
  <c r="C126" i="4"/>
  <c r="B126" i="4"/>
  <c r="A126" i="4"/>
  <c r="E140" i="3"/>
  <c r="A124" i="4"/>
  <c r="A125" i="4"/>
  <c r="C125" i="4"/>
  <c r="B125" i="4"/>
  <c r="E125" i="3"/>
  <c r="A111" i="4"/>
  <c r="C111" i="4"/>
  <c r="B111" i="4"/>
  <c r="E124" i="3"/>
  <c r="C110" i="4"/>
  <c r="B110" i="4"/>
  <c r="A110" i="4"/>
  <c r="E123" i="3"/>
  <c r="C109" i="4"/>
  <c r="B109" i="4"/>
  <c r="A109" i="4"/>
  <c r="E87" i="3"/>
  <c r="A76" i="4"/>
  <c r="C75" i="4"/>
  <c r="B75" i="4"/>
  <c r="A75" i="4"/>
  <c r="E52" i="3"/>
  <c r="C46" i="4"/>
  <c r="B46" i="4"/>
  <c r="A46" i="4"/>
  <c r="C30" i="18" l="1"/>
  <c r="H28" i="19"/>
  <c r="H29" i="19" s="1"/>
  <c r="H31" i="19" s="1"/>
  <c r="G163" i="3"/>
  <c r="G67" i="3"/>
  <c r="G175" i="3"/>
  <c r="G141" i="3"/>
  <c r="G140" i="3"/>
  <c r="G125" i="3"/>
  <c r="G124" i="3"/>
  <c r="G123" i="3"/>
  <c r="G87" i="3"/>
  <c r="G52" i="3"/>
  <c r="H32" i="19" l="1"/>
  <c r="H33" i="19" s="1"/>
  <c r="A27" i="4"/>
  <c r="B27" i="4"/>
  <c r="C27" i="4"/>
  <c r="C11" i="9"/>
  <c r="A11" i="9"/>
  <c r="E15" i="3"/>
  <c r="C14" i="4"/>
  <c r="B14" i="4"/>
  <c r="A14" i="4"/>
  <c r="E11" i="3"/>
  <c r="E12" i="3"/>
  <c r="E13" i="3"/>
  <c r="E14" i="3"/>
  <c r="C10" i="4"/>
  <c r="C11" i="4"/>
  <c r="C12" i="4"/>
  <c r="C13" i="4"/>
  <c r="B10" i="4"/>
  <c r="B11" i="4"/>
  <c r="B12" i="4"/>
  <c r="B13" i="4"/>
  <c r="A10" i="4"/>
  <c r="A11" i="4"/>
  <c r="A12" i="4"/>
  <c r="A13" i="4"/>
  <c r="E145" i="3"/>
  <c r="E146" i="3"/>
  <c r="E147" i="3"/>
  <c r="E148" i="3"/>
  <c r="A129" i="4"/>
  <c r="B129" i="4"/>
  <c r="C129" i="4"/>
  <c r="A130" i="4"/>
  <c r="B130" i="4"/>
  <c r="C130" i="4"/>
  <c r="A131" i="4"/>
  <c r="B131" i="4"/>
  <c r="C131" i="4"/>
  <c r="A132" i="4"/>
  <c r="B132" i="4"/>
  <c r="C132" i="4"/>
  <c r="G15" i="3" l="1"/>
  <c r="G13" i="3"/>
  <c r="G147" i="3"/>
  <c r="G148" i="3"/>
  <c r="A96" i="4"/>
  <c r="A97" i="4"/>
  <c r="E46" i="3" l="1"/>
  <c r="E47" i="3"/>
  <c r="B41" i="4" l="1"/>
  <c r="B42" i="4"/>
  <c r="C41" i="4"/>
  <c r="C42" i="4"/>
  <c r="A41" i="4"/>
  <c r="G46" i="3"/>
  <c r="B79" i="4"/>
  <c r="B80" i="4"/>
  <c r="B81" i="4"/>
  <c r="B82" i="4"/>
  <c r="B78" i="4"/>
  <c r="A57" i="7"/>
  <c r="A54" i="7"/>
  <c r="A51" i="7"/>
  <c r="A48" i="7"/>
  <c r="A45" i="7"/>
  <c r="A42" i="7"/>
  <c r="A39" i="7"/>
  <c r="A36" i="7"/>
  <c r="A33" i="7"/>
  <c r="A30" i="7"/>
  <c r="A27" i="7"/>
  <c r="A24" i="7"/>
  <c r="A21" i="7"/>
  <c r="A18" i="7"/>
  <c r="A15" i="7"/>
  <c r="A12" i="7"/>
  <c r="A9" i="7"/>
  <c r="E168" i="3" l="1"/>
  <c r="E169" i="3"/>
  <c r="E167" i="3"/>
  <c r="E161" i="3"/>
  <c r="E162" i="3"/>
  <c r="E160" i="3"/>
  <c r="E156" i="3"/>
  <c r="E153" i="3"/>
  <c r="E154" i="3"/>
  <c r="E152" i="3"/>
  <c r="E144" i="3"/>
  <c r="E139" i="3"/>
  <c r="E138" i="3"/>
  <c r="E133" i="3"/>
  <c r="E134" i="3"/>
  <c r="E135" i="3"/>
  <c r="E132" i="3"/>
  <c r="E128" i="3"/>
  <c r="E129" i="3"/>
  <c r="E130" i="3"/>
  <c r="E127" i="3"/>
  <c r="E120" i="3"/>
  <c r="E121" i="3"/>
  <c r="E122" i="3"/>
  <c r="E119" i="3"/>
  <c r="E114" i="3"/>
  <c r="E115" i="3"/>
  <c r="E116" i="3"/>
  <c r="E117" i="3"/>
  <c r="E113" i="3"/>
  <c r="E110" i="3"/>
  <c r="E111" i="3"/>
  <c r="E109" i="3"/>
  <c r="E107" i="3"/>
  <c r="E106" i="3"/>
  <c r="A37" i="9"/>
  <c r="E92" i="3"/>
  <c r="E93" i="3"/>
  <c r="E94" i="3"/>
  <c r="E95" i="3"/>
  <c r="E96" i="3"/>
  <c r="E97" i="3"/>
  <c r="E98" i="3"/>
  <c r="E99" i="3"/>
  <c r="E100" i="3"/>
  <c r="E101" i="3"/>
  <c r="E102" i="3"/>
  <c r="E91" i="3"/>
  <c r="E88" i="3"/>
  <c r="E84" i="3"/>
  <c r="E85" i="3"/>
  <c r="E83" i="3"/>
  <c r="E80" i="3"/>
  <c r="E79" i="3"/>
  <c r="E75" i="3"/>
  <c r="E74" i="3"/>
  <c r="E68" i="3"/>
  <c r="E69" i="3"/>
  <c r="E70" i="3"/>
  <c r="E66" i="3"/>
  <c r="E61" i="3"/>
  <c r="E62" i="3"/>
  <c r="C53" i="4"/>
  <c r="C54" i="4"/>
  <c r="B53" i="4"/>
  <c r="B54" i="4"/>
  <c r="A53" i="4"/>
  <c r="A54" i="4"/>
  <c r="E60" i="3"/>
  <c r="E57" i="3"/>
  <c r="E56" i="3"/>
  <c r="E51" i="3"/>
  <c r="E34" i="3"/>
  <c r="G145" i="3" l="1"/>
  <c r="G153" i="3"/>
  <c r="G134" i="3"/>
  <c r="G100" i="3"/>
  <c r="G115" i="3"/>
  <c r="G69" i="3"/>
  <c r="G75" i="3"/>
  <c r="G97" i="3"/>
  <c r="G95" i="3"/>
  <c r="G122" i="3"/>
  <c r="G133" i="3"/>
  <c r="G152" i="3"/>
  <c r="G156" i="3"/>
  <c r="G161" i="3"/>
  <c r="G168" i="3"/>
  <c r="G106" i="3"/>
  <c r="G110" i="3"/>
  <c r="G138" i="3"/>
  <c r="G154" i="3"/>
  <c r="G88" i="3"/>
  <c r="G111" i="3"/>
  <c r="G114" i="3"/>
  <c r="G173" i="3"/>
  <c r="G176" i="3" s="1"/>
  <c r="G68" i="3"/>
  <c r="G102" i="3"/>
  <c r="G96" i="3"/>
  <c r="G144" i="3"/>
  <c r="G162" i="3"/>
  <c r="G169" i="3"/>
  <c r="G80" i="3"/>
  <c r="G107" i="3"/>
  <c r="G113" i="3"/>
  <c r="G116" i="3"/>
  <c r="G127" i="3"/>
  <c r="G128" i="3"/>
  <c r="G135" i="3"/>
  <c r="G139" i="3"/>
  <c r="G146" i="3"/>
  <c r="G160" i="3"/>
  <c r="G165" i="3" s="1"/>
  <c r="G167" i="3"/>
  <c r="G85" i="3"/>
  <c r="G66" i="3"/>
  <c r="G99" i="3"/>
  <c r="G119" i="3"/>
  <c r="G120" i="3"/>
  <c r="G130" i="3"/>
  <c r="G79" i="3"/>
  <c r="G121" i="3"/>
  <c r="G70" i="3"/>
  <c r="G74" i="3"/>
  <c r="G98" i="3"/>
  <c r="G117" i="3"/>
  <c r="G129" i="3"/>
  <c r="G109" i="3"/>
  <c r="G61" i="3"/>
  <c r="G83" i="3"/>
  <c r="G101" i="3"/>
  <c r="G132" i="3"/>
  <c r="G62" i="3"/>
  <c r="G37" i="3"/>
  <c r="G45" i="3"/>
  <c r="G51" i="3"/>
  <c r="G53" i="3" s="1"/>
  <c r="G35" i="3"/>
  <c r="G44" i="3"/>
  <c r="G60" i="3"/>
  <c r="G57" i="3"/>
  <c r="G43" i="3"/>
  <c r="G34" i="3"/>
  <c r="G47" i="3"/>
  <c r="G42" i="3"/>
  <c r="G41" i="3"/>
  <c r="G38" i="3"/>
  <c r="G56" i="3"/>
  <c r="G36" i="3"/>
  <c r="E25" i="3"/>
  <c r="E26" i="3"/>
  <c r="E27" i="3"/>
  <c r="E29" i="3"/>
  <c r="E30" i="3"/>
  <c r="C157" i="4"/>
  <c r="B157" i="4"/>
  <c r="C149" i="4"/>
  <c r="C150" i="4"/>
  <c r="B149" i="4"/>
  <c r="B150" i="4"/>
  <c r="C148" i="4"/>
  <c r="B148" i="4"/>
  <c r="C143" i="4"/>
  <c r="C144" i="4"/>
  <c r="B143" i="4"/>
  <c r="B144" i="4"/>
  <c r="C142" i="4"/>
  <c r="B142" i="4"/>
  <c r="C139" i="4"/>
  <c r="B139" i="4"/>
  <c r="C136" i="4"/>
  <c r="C137" i="4"/>
  <c r="C135" i="4"/>
  <c r="B136" i="4"/>
  <c r="B137" i="4"/>
  <c r="B135" i="4"/>
  <c r="C128" i="4"/>
  <c r="B128" i="4"/>
  <c r="C124" i="4"/>
  <c r="C123" i="4"/>
  <c r="B124" i="4"/>
  <c r="B123" i="4"/>
  <c r="C119" i="4"/>
  <c r="C120" i="4"/>
  <c r="C121" i="4"/>
  <c r="C118" i="4"/>
  <c r="B119" i="4"/>
  <c r="B120" i="4"/>
  <c r="B121" i="4"/>
  <c r="B118" i="4"/>
  <c r="C114" i="4"/>
  <c r="C115" i="4"/>
  <c r="C116" i="4"/>
  <c r="C113" i="4"/>
  <c r="B114" i="4"/>
  <c r="B115" i="4"/>
  <c r="B116" i="4"/>
  <c r="B113" i="4"/>
  <c r="C106" i="4"/>
  <c r="C107" i="4"/>
  <c r="C108" i="4"/>
  <c r="C105" i="4"/>
  <c r="B106" i="4"/>
  <c r="B107" i="4"/>
  <c r="B108" i="4"/>
  <c r="B105" i="4"/>
  <c r="C100" i="4"/>
  <c r="C101" i="4"/>
  <c r="C102" i="4"/>
  <c r="C103" i="4"/>
  <c r="B100" i="4"/>
  <c r="B101" i="4"/>
  <c r="B102" i="4"/>
  <c r="B103" i="4"/>
  <c r="C99" i="4"/>
  <c r="B99" i="4"/>
  <c r="C96" i="4"/>
  <c r="C97" i="4"/>
  <c r="C95" i="4"/>
  <c r="B96" i="4"/>
  <c r="B97" i="4"/>
  <c r="B95" i="4"/>
  <c r="B93" i="4"/>
  <c r="B92" i="4"/>
  <c r="C93" i="4"/>
  <c r="C92" i="4"/>
  <c r="B84" i="4"/>
  <c r="B85" i="4"/>
  <c r="B86" i="4"/>
  <c r="B87" i="4"/>
  <c r="B88" i="4"/>
  <c r="B89" i="4"/>
  <c r="B83" i="4"/>
  <c r="C79" i="4"/>
  <c r="C80" i="4"/>
  <c r="C81" i="4"/>
  <c r="C82" i="4"/>
  <c r="C83" i="4"/>
  <c r="C84" i="4"/>
  <c r="C85" i="4"/>
  <c r="C86" i="4"/>
  <c r="C87" i="4"/>
  <c r="C88" i="4"/>
  <c r="C89" i="4"/>
  <c r="C78" i="4"/>
  <c r="C76" i="4"/>
  <c r="B76" i="4"/>
  <c r="C72" i="4"/>
  <c r="C73" i="4"/>
  <c r="C71" i="4"/>
  <c r="B72" i="4"/>
  <c r="B73" i="4"/>
  <c r="B71" i="4"/>
  <c r="C69" i="4"/>
  <c r="C68" i="4"/>
  <c r="B69" i="4"/>
  <c r="B68" i="4"/>
  <c r="C65" i="4"/>
  <c r="C64" i="4"/>
  <c r="B65" i="4"/>
  <c r="B64" i="4"/>
  <c r="C59" i="4"/>
  <c r="C60" i="4"/>
  <c r="C61" i="4"/>
  <c r="C57" i="4"/>
  <c r="B59" i="4"/>
  <c r="B60" i="4"/>
  <c r="B61" i="4"/>
  <c r="B57" i="4"/>
  <c r="B49" i="4"/>
  <c r="C45" i="4"/>
  <c r="B45" i="4"/>
  <c r="C37" i="4"/>
  <c r="C38" i="4"/>
  <c r="C39" i="4"/>
  <c r="C40" i="4"/>
  <c r="B37" i="4"/>
  <c r="B38" i="4"/>
  <c r="B39" i="4"/>
  <c r="B40" i="4"/>
  <c r="C36" i="4"/>
  <c r="B36" i="4"/>
  <c r="C30" i="4"/>
  <c r="B30" i="4"/>
  <c r="C21" i="4"/>
  <c r="B22" i="4"/>
  <c r="B23" i="4"/>
  <c r="B24" i="4"/>
  <c r="B25" i="4"/>
  <c r="B26" i="4"/>
  <c r="B28" i="4"/>
  <c r="B21" i="4"/>
  <c r="A156" i="4"/>
  <c r="A157" i="4"/>
  <c r="A153" i="4"/>
  <c r="A148" i="4"/>
  <c r="A149" i="4"/>
  <c r="A150" i="4"/>
  <c r="A147" i="4"/>
  <c r="A141" i="4"/>
  <c r="A142" i="4"/>
  <c r="A143" i="4"/>
  <c r="A144" i="4"/>
  <c r="A140" i="4"/>
  <c r="A139" i="4"/>
  <c r="A138" i="4"/>
  <c r="A134" i="4"/>
  <c r="A135" i="4"/>
  <c r="A136" i="4"/>
  <c r="A137" i="4"/>
  <c r="A133" i="4"/>
  <c r="A128" i="4"/>
  <c r="A127" i="4"/>
  <c r="A123" i="4"/>
  <c r="A122" i="4"/>
  <c r="A118" i="4"/>
  <c r="A119" i="4"/>
  <c r="A120" i="4"/>
  <c r="A121" i="4"/>
  <c r="A117" i="4"/>
  <c r="A113" i="4"/>
  <c r="A114" i="4"/>
  <c r="A115" i="4"/>
  <c r="A116" i="4"/>
  <c r="A112" i="4"/>
  <c r="A105" i="4"/>
  <c r="A106" i="4"/>
  <c r="A107" i="4"/>
  <c r="A108" i="4"/>
  <c r="A104" i="4"/>
  <c r="A99" i="4"/>
  <c r="A100" i="4"/>
  <c r="A101" i="4"/>
  <c r="A102" i="4"/>
  <c r="A103" i="4"/>
  <c r="A98" i="4"/>
  <c r="A95" i="4"/>
  <c r="A94" i="4"/>
  <c r="A91" i="4"/>
  <c r="A92" i="4"/>
  <c r="A93" i="4"/>
  <c r="A90" i="4"/>
  <c r="A78" i="4"/>
  <c r="A79" i="4"/>
  <c r="A80" i="4"/>
  <c r="A81" i="4"/>
  <c r="A82" i="4"/>
  <c r="A83" i="4"/>
  <c r="A84" i="4"/>
  <c r="A85" i="4"/>
  <c r="A86" i="4"/>
  <c r="A87" i="4"/>
  <c r="A88" i="4"/>
  <c r="A89" i="4"/>
  <c r="A77" i="4"/>
  <c r="A74" i="4"/>
  <c r="A71" i="4"/>
  <c r="A72" i="4"/>
  <c r="A73" i="4"/>
  <c r="A70" i="4"/>
  <c r="A67" i="4"/>
  <c r="A68" i="4"/>
  <c r="A69" i="4"/>
  <c r="A66" i="4"/>
  <c r="A63" i="4"/>
  <c r="A64" i="4"/>
  <c r="A65" i="4"/>
  <c r="A62" i="4"/>
  <c r="A56" i="4"/>
  <c r="A57" i="4"/>
  <c r="A59" i="4"/>
  <c r="A60" i="4"/>
  <c r="A61" i="4"/>
  <c r="A55" i="4"/>
  <c r="A52" i="4"/>
  <c r="A51" i="4"/>
  <c r="A48" i="4"/>
  <c r="A49" i="4"/>
  <c r="A50" i="4"/>
  <c r="A47" i="4"/>
  <c r="A44" i="4"/>
  <c r="A45" i="4"/>
  <c r="A43" i="4"/>
  <c r="A36" i="4"/>
  <c r="A37" i="4"/>
  <c r="A38" i="4"/>
  <c r="A39" i="4"/>
  <c r="A40" i="4"/>
  <c r="A42" i="4"/>
  <c r="A35" i="4"/>
  <c r="A30" i="4"/>
  <c r="A31" i="4"/>
  <c r="A32" i="4"/>
  <c r="A33" i="4"/>
  <c r="A34" i="4"/>
  <c r="A29" i="4"/>
  <c r="A21" i="4"/>
  <c r="A22" i="4"/>
  <c r="A23" i="4"/>
  <c r="A24" i="4"/>
  <c r="A25" i="4"/>
  <c r="A26" i="4"/>
  <c r="A28" i="4"/>
  <c r="A20" i="4"/>
  <c r="A19" i="4"/>
  <c r="C18" i="4"/>
  <c r="C17" i="4"/>
  <c r="B18" i="4"/>
  <c r="B17" i="4"/>
  <c r="A17" i="4"/>
  <c r="A18" i="4"/>
  <c r="A16" i="4"/>
  <c r="A15" i="4"/>
  <c r="A7" i="4"/>
  <c r="A8" i="4"/>
  <c r="A9" i="4"/>
  <c r="B9" i="4"/>
  <c r="E20" i="3"/>
  <c r="E19" i="3"/>
  <c r="G136" i="3" l="1"/>
  <c r="G76" i="3"/>
  <c r="G157" i="3"/>
  <c r="D48" i="7" s="1"/>
  <c r="G149" i="3"/>
  <c r="D45" i="7" s="1"/>
  <c r="G142" i="3"/>
  <c r="G58" i="3"/>
  <c r="G170" i="3"/>
  <c r="G63" i="3"/>
  <c r="G39" i="3"/>
  <c r="G48" i="3"/>
  <c r="G81" i="3"/>
  <c r="D30" i="7" s="1"/>
  <c r="G71" i="3"/>
  <c r="G27" i="3"/>
  <c r="G24" i="3"/>
  <c r="G25" i="3"/>
  <c r="G26" i="3"/>
  <c r="G30" i="3"/>
  <c r="G31" i="3"/>
  <c r="G29" i="3"/>
  <c r="G28" i="3"/>
  <c r="G19" i="3"/>
  <c r="G20" i="3"/>
  <c r="G21" i="3" l="1"/>
  <c r="G32" i="3"/>
  <c r="E10" i="3"/>
  <c r="G11" i="3"/>
  <c r="G12" i="3"/>
  <c r="G14" i="3"/>
  <c r="G10" i="3" l="1"/>
  <c r="G16" i="3" s="1"/>
  <c r="C155" i="14"/>
  <c r="C154" i="14"/>
  <c r="G44" i="9"/>
  <c r="G43" i="9"/>
  <c r="C44" i="9"/>
  <c r="C43" i="9"/>
  <c r="G73" i="7"/>
  <c r="G72" i="7"/>
  <c r="B73" i="7"/>
  <c r="B72" i="7"/>
  <c r="D166" i="4"/>
  <c r="D165" i="4"/>
  <c r="C165" i="4"/>
  <c r="A4" i="14"/>
  <c r="A3" i="14"/>
  <c r="A6" i="9"/>
  <c r="A5" i="9"/>
  <c r="A3" i="4"/>
  <c r="A4" i="7"/>
  <c r="A5" i="7"/>
  <c r="A4" i="4"/>
  <c r="B45" i="7"/>
  <c r="B57" i="7"/>
  <c r="D57" i="7" l="1"/>
  <c r="J57" i="7" s="1"/>
  <c r="J45" i="7"/>
  <c r="I45" i="7" l="1"/>
  <c r="B54" i="7" l="1"/>
  <c r="B51" i="7"/>
  <c r="B48" i="7"/>
  <c r="B42" i="7"/>
  <c r="B39" i="7"/>
  <c r="B36" i="7"/>
  <c r="B33" i="7"/>
  <c r="B30" i="7"/>
  <c r="B24" i="7"/>
  <c r="B21" i="7"/>
  <c r="B15" i="7"/>
  <c r="B12" i="7"/>
  <c r="C50" i="4" l="1"/>
  <c r="B50" i="4"/>
  <c r="C31" i="4" l="1"/>
  <c r="B31" i="4"/>
  <c r="C28" i="4"/>
  <c r="C26" i="4"/>
  <c r="C25" i="4"/>
  <c r="C24" i="4"/>
  <c r="C23" i="4"/>
  <c r="D21" i="7" l="1"/>
  <c r="D18" i="7"/>
  <c r="B9" i="7"/>
  <c r="C52" i="4"/>
  <c r="B52" i="4"/>
  <c r="C49" i="4"/>
  <c r="C34" i="4"/>
  <c r="B34" i="4"/>
  <c r="B33" i="4"/>
  <c r="C33" i="4"/>
  <c r="B32" i="4"/>
  <c r="C32" i="4"/>
  <c r="C22" i="4"/>
  <c r="A160" i="4"/>
  <c r="H21" i="9"/>
  <c r="H20" i="9"/>
  <c r="H14" i="9"/>
  <c r="H15" i="9"/>
  <c r="H19" i="9"/>
  <c r="C9" i="4"/>
  <c r="D9" i="7" l="1"/>
  <c r="I22" i="9"/>
  <c r="H28" i="9" s="1"/>
  <c r="G18" i="7"/>
  <c r="H18" i="7"/>
  <c r="D24" i="7"/>
  <c r="D12" i="7"/>
  <c r="I48" i="7"/>
  <c r="D15" i="7"/>
  <c r="A66" i="7"/>
  <c r="A147" i="14" s="1"/>
  <c r="I16" i="9"/>
  <c r="H27" i="9" s="1"/>
  <c r="D39" i="7" l="1"/>
  <c r="I39" i="7" s="1"/>
  <c r="D42" i="7"/>
  <c r="J42" i="7" s="1"/>
  <c r="D51" i="7"/>
  <c r="H51" i="7" s="1"/>
  <c r="D27" i="7"/>
  <c r="H27" i="7" s="1"/>
  <c r="G92" i="3"/>
  <c r="G93" i="3"/>
  <c r="E12" i="7"/>
  <c r="H24" i="7"/>
  <c r="G24" i="7"/>
  <c r="H30" i="9"/>
  <c r="H31" i="9" s="1"/>
  <c r="H33" i="9" s="1"/>
  <c r="J51" i="7" l="1"/>
  <c r="I51" i="7"/>
  <c r="J39" i="7"/>
  <c r="G27" i="7"/>
  <c r="G94" i="3"/>
  <c r="H21" i="7"/>
  <c r="I21" i="7"/>
  <c r="F15" i="7"/>
  <c r="F61" i="7" s="1"/>
  <c r="G15" i="7"/>
  <c r="E15" i="7"/>
  <c r="H34" i="9"/>
  <c r="H35" i="9" s="1"/>
  <c r="E9" i="7"/>
  <c r="G61" i="7" l="1"/>
  <c r="E61" i="7"/>
  <c r="E62" i="7" s="1"/>
  <c r="F62" i="7" s="1"/>
  <c r="G91" i="3"/>
  <c r="G103" i="3" s="1"/>
  <c r="D36" i="7" s="1"/>
  <c r="H84" i="3"/>
  <c r="G84" i="3" s="1"/>
  <c r="G89" i="3" s="1"/>
  <c r="G178" i="3" s="1"/>
  <c r="D33" i="7" l="1"/>
  <c r="G62" i="7"/>
  <c r="H36" i="7"/>
  <c r="I36" i="7"/>
  <c r="I30" i="7"/>
  <c r="H30" i="7"/>
  <c r="I33" i="7" l="1"/>
  <c r="I61" i="7" s="1"/>
  <c r="H33" i="7"/>
  <c r="H61" i="7" s="1"/>
  <c r="H62" i="7" s="1"/>
  <c r="D54" i="7" l="1"/>
  <c r="D61" i="7" s="1"/>
  <c r="I62" i="7"/>
  <c r="J54" i="7" l="1"/>
  <c r="J61" i="7" s="1"/>
  <c r="H63" i="7" l="1"/>
  <c r="F63" i="7"/>
  <c r="D19" i="7"/>
  <c r="D37" i="7"/>
  <c r="D52" i="7"/>
  <c r="D16" i="7"/>
  <c r="D22" i="7"/>
  <c r="D31" i="7"/>
  <c r="D10" i="7"/>
  <c r="I63" i="7"/>
  <c r="D13" i="7"/>
  <c r="D25" i="7"/>
  <c r="E63" i="7"/>
  <c r="E64" i="7" s="1"/>
  <c r="D40" i="7"/>
  <c r="D58" i="7"/>
  <c r="N64" i="7"/>
  <c r="G63" i="7"/>
  <c r="D28" i="7"/>
  <c r="D46" i="7"/>
  <c r="D43" i="7"/>
  <c r="D49" i="7"/>
  <c r="D34" i="7"/>
  <c r="D55" i="7"/>
  <c r="J62" i="7"/>
  <c r="J63" i="7"/>
  <c r="D63" i="7" l="1"/>
  <c r="F64" i="7"/>
  <c r="G64" i="7" s="1"/>
  <c r="H64" i="7" s="1"/>
  <c r="I64" i="7" s="1"/>
  <c r="J64" i="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3CDF097D-F909-46D3-A33A-C0808BEB3584}">
      <text>
        <r>
          <rPr>
            <sz val="9"/>
            <color indexed="81"/>
            <rFont val="Segoe UI"/>
            <family val="2"/>
          </rPr>
          <t>Nome do Orgão  ou Empresa Executante</t>
        </r>
      </text>
    </comment>
    <comment ref="B9" authorId="1" shapeId="0" xr:uid="{871E6315-1DC2-421D-A1FB-905C03A36F98}">
      <text>
        <r>
          <rPr>
            <b/>
            <sz val="9"/>
            <color indexed="81"/>
            <rFont val="Tahoma"/>
            <family val="2"/>
          </rPr>
          <t>Escolha</t>
        </r>
        <r>
          <rPr>
            <sz val="9"/>
            <color indexed="81"/>
            <rFont val="Tahoma"/>
            <family val="2"/>
          </rPr>
          <t xml:space="preserve">
</t>
        </r>
      </text>
    </comment>
    <comment ref="B13" authorId="1" shapeId="0" xr:uid="{2C081A65-2B00-4FE5-AF30-620748A99E68}">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2" shapeId="0" xr:uid="{C26E38CA-28DD-47ED-BBA9-CE14979D2150}">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20" authorId="2" shapeId="0" xr:uid="{472CE1E6-F637-4646-8BDE-3B0A0F790DB9}">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family val="2"/>
          </rPr>
          <t xml:space="preserve">
</t>
        </r>
      </text>
    </comment>
    <comment ref="C23" authorId="2" shapeId="0" xr:uid="{414B3B67-6D19-4D9E-9570-DD9C5D5C25D3}">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5" authorId="2" shapeId="0" xr:uid="{D4073A1C-FB72-48C9-AE8E-EBF072E07610}">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List>
</comments>
</file>

<file path=xl/sharedStrings.xml><?xml version="1.0" encoding="utf-8"?>
<sst xmlns="http://schemas.openxmlformats.org/spreadsheetml/2006/main" count="1045" uniqueCount="641">
  <si>
    <t>OBRA:</t>
  </si>
  <si>
    <t>Subtotal</t>
  </si>
  <si>
    <t>DESCRIÇÃO</t>
  </si>
  <si>
    <t>UNID.</t>
  </si>
  <si>
    <t>QUANT.</t>
  </si>
  <si>
    <t>PREÇO TOTAL</t>
  </si>
  <si>
    <t>CÓDIGO</t>
  </si>
  <si>
    <t>REFERÊNCIA</t>
  </si>
  <si>
    <t>ITEM</t>
  </si>
  <si>
    <t>m2</t>
  </si>
  <si>
    <t>m3</t>
  </si>
  <si>
    <t>m</t>
  </si>
  <si>
    <t>PREÇO UNIT.</t>
  </si>
  <si>
    <t>SERVIÇOS PRELIMINARES</t>
  </si>
  <si>
    <t>und</t>
  </si>
  <si>
    <t>ESTRUTURAS</t>
  </si>
  <si>
    <t>PAREDES E PAINÉIS</t>
  </si>
  <si>
    <t>ALVENARIA DE VEDAÇÃO EMPREGANDO ARGAMASSA DE CIMENTO, CAL E AREIA</t>
  </si>
  <si>
    <t>ESQUADRIAS DE MADEIRA</t>
  </si>
  <si>
    <t xml:space="preserve"> ESQUADRIAS METÁLICAS </t>
  </si>
  <si>
    <t>REVESTIMENTO COM ARGAMASSA</t>
  </si>
  <si>
    <t>REVESTIMENTO DE PAREDES</t>
  </si>
  <si>
    <t>ACABAMENTOS</t>
  </si>
  <si>
    <t>PISOS INTERNOS E EXTERNOS</t>
  </si>
  <si>
    <t xml:space="preserve"> LASTRO DE CONTRAPISO </t>
  </si>
  <si>
    <t>INSTALAÇÕES HIDRO-SANITÁRIAS</t>
  </si>
  <si>
    <t>Ponto de água fria (lavatório, tanque, pia de cozinha, etc...)</t>
  </si>
  <si>
    <t>pt</t>
  </si>
  <si>
    <t>Ponto para esgoto secundário (pia, lavatório, mictório, tanque, bidê, etc...)</t>
  </si>
  <si>
    <t>PINTURA</t>
  </si>
  <si>
    <t>SOBRE PAREDES E FORROS</t>
  </si>
  <si>
    <t>TRATAMENTO, CONSERVAÇÃO E LIMPEZA</t>
  </si>
  <si>
    <t>SERVIÇOS COMPLEMENTARES EXTERNOS</t>
  </si>
  <si>
    <t>INSTALAÇÃO DO CANTEIRO DE OBRAS</t>
  </si>
  <si>
    <t>COBERTURA</t>
  </si>
  <si>
    <t>ESTRUTURA PARA TELHADO</t>
  </si>
  <si>
    <t>DEGRAUS, RODAPÉS, SOLEIRAS E PEITORIS</t>
  </si>
  <si>
    <t>Ponto com registro de pressão (chuveiro, caixa de descarga, etc...)</t>
  </si>
  <si>
    <t>Ponto para esgoto primário (vaso sanitário)</t>
  </si>
  <si>
    <t>Ponto para caixa sifonada, inclusive caixa sifonada pvc 150x150x50mm com grelha em pvc</t>
  </si>
  <si>
    <t>INSTALAÇÕES ELÉTRICAS</t>
  </si>
  <si>
    <t>QUADRO DE DISTRIBUIÇÃO</t>
  </si>
  <si>
    <t>CAIXAS DE PASSAGEM</t>
  </si>
  <si>
    <t xml:space="preserve"> ELETRODUTOS E CONEXÕES </t>
  </si>
  <si>
    <t>CHAVES E DISJUNTORES</t>
  </si>
  <si>
    <t>FIOS E CABOS</t>
  </si>
  <si>
    <t>APARELHOS HIDRO-SANITÁRIOS</t>
  </si>
  <si>
    <t>TORNEIRAS, REGISTROS, VÁLVULAS E METAIS</t>
  </si>
  <si>
    <t>APARELHOS ELÉTRICOS</t>
  </si>
  <si>
    <t>GERALDO BRUNORO ESTEVES</t>
  </si>
  <si>
    <t>MEMÓRIA</t>
  </si>
  <si>
    <t>MOVIMENTO DE TERRA</t>
  </si>
  <si>
    <t>ESCAVAÇÕES</t>
  </si>
  <si>
    <t>INFRA-ESTRUTURA (FUNDAÇÃO)</t>
  </si>
  <si>
    <t>kg</t>
  </si>
  <si>
    <t>INTERRUPTORES E TOMADAS</t>
  </si>
  <si>
    <t>m³</t>
  </si>
  <si>
    <t>m²</t>
  </si>
  <si>
    <t>Kg</t>
  </si>
  <si>
    <t>CRONOGRAMA FÍSICO - FINANCEIRO COM BARRAS</t>
  </si>
  <si>
    <t>ESPECIFICAÇÃO</t>
  </si>
  <si>
    <t>VALOR DA OBRA                                                                                    E % FÍSICA</t>
  </si>
  <si>
    <t>ANDAMENTO EM MESES</t>
  </si>
  <si>
    <t>TOTAL SIMPLES</t>
  </si>
  <si>
    <t>TOTAL ACUMULADO</t>
  </si>
  <si>
    <t>% SIMPLES</t>
  </si>
  <si>
    <t>% ACUMULADO</t>
  </si>
  <si>
    <t>JOÃO CHRISÓSTOMO ALTOÉ</t>
  </si>
  <si>
    <t>CREA-ES 033738/D</t>
  </si>
  <si>
    <t>PREFEITO MUNICIPAL</t>
  </si>
  <si>
    <t>UND</t>
  </si>
  <si>
    <t>SPDA</t>
  </si>
  <si>
    <t xml:space="preserve"> m</t>
  </si>
  <si>
    <t>ÍTEM</t>
  </si>
  <si>
    <t>1.1</t>
  </si>
  <si>
    <t>3.1</t>
  </si>
  <si>
    <t>1.1.1</t>
  </si>
  <si>
    <t>3.1.2</t>
  </si>
  <si>
    <t>3.1.1</t>
  </si>
  <si>
    <t>4.1</t>
  </si>
  <si>
    <t>5.1</t>
  </si>
  <si>
    <t>5.2</t>
  </si>
  <si>
    <t>5.1.2</t>
  </si>
  <si>
    <t>ESQUADRIAS</t>
  </si>
  <si>
    <t>7.1</t>
  </si>
  <si>
    <t>7.1.1</t>
  </si>
  <si>
    <t>8.1</t>
  </si>
  <si>
    <t>8.1.1</t>
  </si>
  <si>
    <t>9.1</t>
  </si>
  <si>
    <t>10.1</t>
  </si>
  <si>
    <t>11.1</t>
  </si>
  <si>
    <t>11.2</t>
  </si>
  <si>
    <t>11.3</t>
  </si>
  <si>
    <t>14.1</t>
  </si>
  <si>
    <t>16.1</t>
  </si>
  <si>
    <t>18.1</t>
  </si>
  <si>
    <t>1º MÊS</t>
  </si>
  <si>
    <t>2º MÊS</t>
  </si>
  <si>
    <t>3 MÊS</t>
  </si>
  <si>
    <t>4 MÊS</t>
  </si>
  <si>
    <t>5 MÊS</t>
  </si>
  <si>
    <t>6º MÊS</t>
  </si>
  <si>
    <t>Valor Total:</t>
  </si>
  <si>
    <t xml:space="preserve">PREFEITURA MUNICIPAL DE VARGEM ALTA </t>
  </si>
  <si>
    <t>ESTADO DO ESPÍRITO SANTO</t>
  </si>
  <si>
    <t>COMPOSIÇÃO DE PREÇO UNITÁRIO</t>
  </si>
  <si>
    <t>Item</t>
  </si>
  <si>
    <t>Unidade</t>
  </si>
  <si>
    <t>M</t>
  </si>
  <si>
    <t>1 - MÃO DE OBRA</t>
  </si>
  <si>
    <t>COEFICIENTE</t>
  </si>
  <si>
    <t>P. UNITÁRIO</t>
  </si>
  <si>
    <t>TOTAL PARCIAL</t>
  </si>
  <si>
    <t>TOTAL A</t>
  </si>
  <si>
    <t>H</t>
  </si>
  <si>
    <t>TOTAL B</t>
  </si>
  <si>
    <t>KG</t>
  </si>
  <si>
    <t>RESUMO</t>
  </si>
  <si>
    <t>DISCRIMINAÇÃO</t>
  </si>
  <si>
    <t>TAXA</t>
  </si>
  <si>
    <t>VALORES</t>
  </si>
  <si>
    <t>MÃO DE OBRA (TOTAL A)</t>
  </si>
  <si>
    <t>MATERIAIS (TOTAL B)</t>
  </si>
  <si>
    <t>EQUIPAMENTOS (TOTAL C)</t>
  </si>
  <si>
    <t xml:space="preserve">ENCARGOS SOCIAIS (SOBRE TOTAL A) % </t>
  </si>
  <si>
    <t xml:space="preserve">SUBTOTAL </t>
  </si>
  <si>
    <t>TOTAL</t>
  </si>
  <si>
    <t>BDI SOBRE O TOTAL</t>
  </si>
  <si>
    <t>PREÇO UNITÁRIO CALCULADO</t>
  </si>
  <si>
    <t>2 - MATERIAL</t>
  </si>
  <si>
    <t>LIMPEZA GERAL DA OBRA</t>
  </si>
  <si>
    <t>1. Regime de Contribuição Previdenciária</t>
  </si>
  <si>
    <t>Com Desoneração</t>
  </si>
  <si>
    <t>2. Tipo de Intervenção</t>
  </si>
  <si>
    <t>Edificações</t>
  </si>
  <si>
    <t>3. Incidências sobre o custo</t>
  </si>
  <si>
    <t>%</t>
  </si>
  <si>
    <r>
      <rPr>
        <b/>
        <sz val="16"/>
        <rFont val="Arial"/>
        <family val="2"/>
      </rPr>
      <t>PREFEITURA MUNICIPAL DE VARGEM ALTA</t>
    </r>
    <r>
      <rPr>
        <b/>
        <sz val="20"/>
        <rFont val="Arial"/>
        <family val="2"/>
      </rPr>
      <t xml:space="preserve">                                                                     </t>
    </r>
    <r>
      <rPr>
        <b/>
        <sz val="12"/>
        <rFont val="Arial"/>
        <family val="2"/>
      </rPr>
      <t>ESTADO DO ESPÍRITO SANTO</t>
    </r>
  </si>
  <si>
    <t>MEMORIAL DESCRITIVO</t>
  </si>
  <si>
    <t>No entorno de toda área da obra será confeccionado tapume de chapa de madeira compensada de 6 mm, com altura de 2,20 m, fixado em pontaletes de madeira de lei 8x8 cm com pintura externa a cal com aditivo fixador.</t>
  </si>
  <si>
    <t>As formas serão de tábuas de madeira 2.5x30.0 cm.</t>
  </si>
  <si>
    <t>SUPERESTRUTURA</t>
  </si>
  <si>
    <t>PISO INTERNO E EXTERNO</t>
  </si>
  <si>
    <t>INSTALAÇÕES HIDRO-SANITÁRIAS E ÁGUAS PLUVIAIS</t>
  </si>
  <si>
    <t>As tubulações de instalação hidráulica bem como das instalações sanitária e de águas pluviais serão do tipo PVC soldável com os diâmetros conforme indicados nos projetos de instalação.</t>
  </si>
  <si>
    <t>APARELHOS SANITÁRIOS, BANCADAS E METAIS</t>
  </si>
  <si>
    <t>Os registros externos serão de gaveta 1 1/2" e 1" em metal bruto. Os registro internos de pressão (chuveiros e ramais) serão de latão roscável de 1/2" com acabamento e canopla cromados</t>
  </si>
  <si>
    <t>Os registros dos ramais internos serão de gaveta com acabamento cromado simples nos diâmetros 1" e 11/2" com canopla acabamento cromado.</t>
  </si>
  <si>
    <t>Aa torneiras das pias serão de metal cromado de parede com tubo móvel 1/2" e 3/4" e as dos lavatórios serão do tipo cromado tipo para mesa de 1/2" (bancada).</t>
  </si>
  <si>
    <t>INSTALAÇÃO ELÉTRICA</t>
  </si>
  <si>
    <t>Os aparelhos elétricos compreende a instalação de:</t>
  </si>
  <si>
    <t>As tomadas de embutir serão de 2P + T com suportes e placas.</t>
  </si>
  <si>
    <t>Concluída a obra deverá ser realizado os serviços de limpeza da mesma com retirada de todo entulho e da sobra de materiais, bem como da limpeza dos revestimentos do piso e paredes, limpeza dos aparelhos sanitários de louça e limpeza dos vidros, revisão das instalações hidro-sanitárias além de retoques e correções que se fizerem necessárias.</t>
  </si>
  <si>
    <t>As fundações deverão ser executadas obedecendo o projeto estrutural</t>
  </si>
  <si>
    <t>A alvenaria de vedação será executada de blocos cerâmicos furados 9x19x19 cm com espessura da parede 9 cm, assentados com argamassa mista de cimento, areia e cal hidratada no traço 1:4:6.</t>
  </si>
  <si>
    <t xml:space="preserve">As calhas serão de chapa metálica de aço galvanizado nº 24 com desenvolvimento de 33 cm, incluindo a tubulação de drenagem. </t>
  </si>
  <si>
    <t>O piso cimentado de traço 1:4 (cimento e areia) com acabamento liso e espessura de 2,5cm, será executado no pavimento superior.</t>
  </si>
  <si>
    <t>As caixas sanitárias internas, caixa sifonada de descarga e ramais serão de PVC nas dimensões de 150x150x75mm e os ralos de PVC nas dimensões de 100x100 m.</t>
  </si>
  <si>
    <t>Os vasos sanitários serão do tipo sifonado com caixa acoplada de louça branca. O lavatório será do tipode louça branca com coluna 44x35,5 cm, de padrão popular, com válvula em metal cromado e sifão flexível em PVC.</t>
  </si>
  <si>
    <t>Sá instaladas bancadas de granito cinza polido de dimnsões de 150 x 60 cm com cuba integrada completo com sifão tipo flexível em PVC, válvula em plástico cromado tipo americana e torneira cromada longa de parede.</t>
  </si>
  <si>
    <t>As cubas para pia serão de aço inoxidável com válvula tipo americana em metal cromado e sifão flexível em PVC.</t>
  </si>
  <si>
    <t>Os disjuntores monopolares e  tripolares serão do tipo NEMA (americano) de 10 a  30 A e 35 a 50 A e os disjuntores tripolares serão do tipo NEMA (americano) de 10 a 50 A e 60 A 100 A e o disjuntor termomagnético será do tipo TED, 3 polos de 175A (GE ou SIMILAR)</t>
  </si>
  <si>
    <t>Os eletrodutos serão do tipo rígido roscável de DN 25 mm, 32mm, 40mm, 85mm e os demais serão do tipo flexível corrugado em PVC com diâmetro de 25 mm. Támbem, será utilizado curvas de 90° de DN 32 mm.</t>
  </si>
  <si>
    <t>Os cabos e fios serão de cobre flexível isolados, tipo anti chama 450/750 V com bitola de 1,5 / 2,5 / 4.0 / 10.0 / 16.0 e 25,0 mm2</t>
  </si>
  <si>
    <t>As caixas de pontos de luz nos tetos serão do tipo sextavadal 3x3" e as dos pontos de interruptores e tomadas serão do tipo retangular.</t>
  </si>
  <si>
    <t>Os interruptores serão de uma seção simples de 10A/250V com suportes e placas.</t>
  </si>
  <si>
    <t>Arandela com difussor em vidro de 25 cm.</t>
  </si>
  <si>
    <t>2.1</t>
  </si>
  <si>
    <t>5.2.1</t>
  </si>
  <si>
    <t>14.2</t>
  </si>
  <si>
    <t>LOUÇAS E BANCADAS</t>
  </si>
  <si>
    <t xml:space="preserve">SOBRE PAREDES, FORROS E ESQUADRIAS </t>
  </si>
  <si>
    <t>ÀREA TOTAL DA COBERTURA, CONFORME O PROJETO DE ESTRUTURA METÁLICA</t>
  </si>
  <si>
    <t>5,65m + 0,58m + 0,21m = 6,44m</t>
  </si>
  <si>
    <t>PROPONENTE:</t>
  </si>
  <si>
    <t>CONTRATO:</t>
  </si>
  <si>
    <t>A placa da obra nas dimensões de 2,00 x 2,00 m (4,00 m2) será confeccionada em chapa galvanizada com requadro de madeira de lei 8x8 cm e fixada em pontaletes de madeira de lei 8x8 cm na altura útil total de 3,50 m.Na placa deverá constar o nome do orgão provedor do recurso, o nome do orgão tomador do recurso, título ou descrição da obra / serviço, o valor do empreendimento e o nome da empresa e do responsável técnico da empresa, responsáveis pela obra, bem como o prazo de execução da mesma.</t>
  </si>
  <si>
    <t>CÓDIGO SINAP</t>
  </si>
  <si>
    <t>PREFEITURA MUNICIPAL DE VARGEM ALTA - ESPIRITO SANTO</t>
  </si>
  <si>
    <r>
      <t xml:space="preserve">PREFEITURA MUNICIPAL DE VARGEM ALTA                                                                            </t>
    </r>
    <r>
      <rPr>
        <b/>
        <sz val="12"/>
        <rFont val="Arial"/>
        <family val="2"/>
      </rPr>
      <t>ESTADO DO ESPÍRITO SANTO</t>
    </r>
  </si>
  <si>
    <t>OBRA: CONSTRUÇÃO DE CAPELA MORTUÁRIA</t>
  </si>
  <si>
    <t>SUPER-ESTRUTURA (PILARES)</t>
  </si>
  <si>
    <t>LAJES E VIGAS</t>
  </si>
  <si>
    <t>7.1.2</t>
  </si>
  <si>
    <t>38,47m² (escavação das sapatas) - 8,78m³ (total de concreto das sapatas e pilaretes) = 29,74m³ para reaterro</t>
  </si>
  <si>
    <t>Valores conforme projeto estrutural -</t>
  </si>
  <si>
    <t xml:space="preserve">Valores conforme projeto estrutural  </t>
  </si>
  <si>
    <t xml:space="preserve">Valores conforme projeto estrutural  - </t>
  </si>
  <si>
    <t>Valores conforme projeto estrutural  -</t>
  </si>
  <si>
    <t xml:space="preserve">Valores conforme projeto estrutural - </t>
  </si>
  <si>
    <t>Valor conforme projeto estrutural</t>
  </si>
  <si>
    <t xml:space="preserve">Valores conforme projeto estrutural </t>
  </si>
  <si>
    <t xml:space="preserve">Valor conforme projeto estrutural - PRANCHA 04/04 </t>
  </si>
  <si>
    <t xml:space="preserve">2 UNIDADES, CONFORME O PRJETO ARQUITETÔNICO. </t>
  </si>
  <si>
    <t>(8,90x2=17,80-(0,80+1,10)=17,80-1,90=15,90m) + (2,55x2=5,10-2,90=2,20) + (8,00x2=16-2=14)= 32,80m</t>
  </si>
  <si>
    <t>Conforme projeto hidro-sanitário</t>
  </si>
  <si>
    <t>3.2</t>
  </si>
  <si>
    <t>3.3</t>
  </si>
  <si>
    <t>Caixa de passagem 200x200x100mm, chapa 18, com tampa parafusada</t>
  </si>
  <si>
    <t>Fixador universal latão estanhado p/ cabos 16 a 70 mm2 ref. 5024, incl. parafuso sextavado M6x45mm, arruela lisa 1/4", bucha nº8, vedação dos furos c/ poliuretano ref. 5905, marca de ref. Termotécnica ou equivalente</t>
  </si>
  <si>
    <t>2.1.1</t>
  </si>
  <si>
    <t>2.1.2</t>
  </si>
  <si>
    <t>3.1.3</t>
  </si>
  <si>
    <t>3.1.4</t>
  </si>
  <si>
    <t>3.1.5</t>
  </si>
  <si>
    <t>3.1.6</t>
  </si>
  <si>
    <t>3.1.7</t>
  </si>
  <si>
    <t>3.1.8</t>
  </si>
  <si>
    <t>3.2.1</t>
  </si>
  <si>
    <t>3.2.2</t>
  </si>
  <si>
    <t>3.2.3</t>
  </si>
  <si>
    <t>3.2.4</t>
  </si>
  <si>
    <t>3.2.5</t>
  </si>
  <si>
    <t>3.3.1</t>
  </si>
  <si>
    <t>3.3.2</t>
  </si>
  <si>
    <t>3.3.3</t>
  </si>
  <si>
    <t>3.3.4</t>
  </si>
  <si>
    <t>3.3.5</t>
  </si>
  <si>
    <t>3.3.6</t>
  </si>
  <si>
    <t>3.3.7</t>
  </si>
  <si>
    <t>4.1.1</t>
  </si>
  <si>
    <t>5.1.1</t>
  </si>
  <si>
    <t>10.2</t>
  </si>
  <si>
    <t>10.3</t>
  </si>
  <si>
    <t>11.4</t>
  </si>
  <si>
    <t>11.5</t>
  </si>
  <si>
    <t>11.6</t>
  </si>
  <si>
    <t>12.1</t>
  </si>
  <si>
    <t>12.2</t>
  </si>
  <si>
    <t>15.1</t>
  </si>
  <si>
    <t>8.1.2</t>
  </si>
  <si>
    <t xml:space="preserve">1 unidade, conforme projeto elétrico. </t>
  </si>
  <si>
    <t>1 unidade, conforme projeto elétrico</t>
  </si>
  <si>
    <t xml:space="preserve">13 unidades, conforme quantitativo do projeto elétrico </t>
  </si>
  <si>
    <t xml:space="preserve">12 unidades, conforme quantitativo do projeto elétrico </t>
  </si>
  <si>
    <t xml:space="preserve">1 unidade, conforme quantitativo do projeto elétrico </t>
  </si>
  <si>
    <t>Conforme quantitativo do projeto elétrico</t>
  </si>
  <si>
    <t xml:space="preserve">Conforme quantitativo do projeto elétrico - </t>
  </si>
  <si>
    <t>Conforme quantitativo do projeto elétrico -</t>
  </si>
  <si>
    <t>SERVIÇOS COMPLEMENTARES EXTERNOS E INTERNOS</t>
  </si>
  <si>
    <t>1.1.2</t>
  </si>
  <si>
    <t>1.1.3</t>
  </si>
  <si>
    <t>1.1.4</t>
  </si>
  <si>
    <t>INSTALAÇÕES DE COMBATE À INCÊNDIO</t>
  </si>
  <si>
    <t>Placa de sinalização de segurança CODIGO 14 - 315/158(NBR 13.434); CÓDIGO S3(NT 14/2010-ES)
("SAIDA DE EMERGÊNCIA" - seta vertical)</t>
  </si>
  <si>
    <t>Ponto para iluminação de emergência completo, inclusive bloco autônomo de iluminação 2x9W com tomada
universal</t>
  </si>
  <si>
    <t>4 UNIDADES</t>
  </si>
  <si>
    <t>DESCIDA: 4,40+3,00.0,50=7,90X 4= 31,60m
MALHA: 12,55+10,40+10,40+3,43+1,60+1,60+5,60+3,47= 49,05M
TOTAL: 80,65m</t>
  </si>
  <si>
    <t>2 unidades conforme projeto</t>
  </si>
  <si>
    <t>3 unidades conforme projeto</t>
  </si>
  <si>
    <t>4 unidades conforme projeto</t>
  </si>
  <si>
    <t>PLANILHA ORÇAMENTÁRIA</t>
  </si>
  <si>
    <r>
      <rPr>
        <b/>
        <sz val="8"/>
        <color indexed="8"/>
        <rFont val="Arial"/>
        <family val="2"/>
      </rPr>
      <t xml:space="preserve">SAPATAS: S1/S4/S11/S12 - </t>
    </r>
    <r>
      <rPr>
        <sz val="8"/>
        <color indexed="8"/>
        <rFont val="Arial"/>
        <family val="2"/>
      </rPr>
      <t xml:space="preserve">1,15x1,00x1,50=1,72x4= 6,90m³
</t>
    </r>
    <r>
      <rPr>
        <b/>
        <sz val="8"/>
        <color indexed="8"/>
        <rFont val="Arial"/>
        <family val="2"/>
      </rPr>
      <t xml:space="preserve">S2/S3/S6/S13/S15 </t>
    </r>
    <r>
      <rPr>
        <sz val="8"/>
        <color indexed="8"/>
        <rFont val="Arial"/>
        <family val="2"/>
      </rPr>
      <t xml:space="preserve">- 1,15X1,30X1,50= 2,24x5= 11,21m³
</t>
    </r>
    <r>
      <rPr>
        <b/>
        <sz val="8"/>
        <color indexed="8"/>
        <rFont val="Arial"/>
        <family val="2"/>
      </rPr>
      <t>S5/S10</t>
    </r>
    <r>
      <rPr>
        <sz val="8"/>
        <color indexed="8"/>
        <rFont val="Arial"/>
        <family val="2"/>
      </rPr>
      <t xml:space="preserve"> - 1,00x0,85x1,50=1,27x2= 6,37m³
</t>
    </r>
    <r>
      <rPr>
        <b/>
        <sz val="8"/>
        <color indexed="8"/>
        <rFont val="Arial"/>
        <family val="2"/>
      </rPr>
      <t>S7/S8/S14/S16/S17</t>
    </r>
    <r>
      <rPr>
        <sz val="8"/>
        <color indexed="8"/>
        <rFont val="Arial"/>
        <family val="2"/>
      </rPr>
      <t xml:space="preserve"> - 1,20x1,35x1,50=2,43x5= 12,15m³
</t>
    </r>
    <r>
      <rPr>
        <b/>
        <sz val="8"/>
        <color indexed="8"/>
        <rFont val="Arial"/>
        <family val="2"/>
      </rPr>
      <t>S9</t>
    </r>
    <r>
      <rPr>
        <sz val="8"/>
        <color indexed="8"/>
        <rFont val="Arial"/>
        <family val="2"/>
      </rPr>
      <t xml:space="preserve"> - 1,05x1,20x1,50=1,84m³
TOTAL= 38,47m³  - os valores constam no projeto estrutural - PRANCHA 01/04</t>
    </r>
  </si>
  <si>
    <r>
      <rPr>
        <b/>
        <sz val="8"/>
        <color indexed="8"/>
        <rFont val="Arial"/>
        <family val="2"/>
      </rPr>
      <t xml:space="preserve">FACHADA DECORADA: </t>
    </r>
    <r>
      <rPr>
        <sz val="8"/>
        <color indexed="8"/>
        <rFont val="Arial"/>
        <family val="2"/>
      </rPr>
      <t xml:space="preserve">2,00x4,58=9,16x2= 18,32m² / </t>
    </r>
    <r>
      <rPr>
        <b/>
        <sz val="8"/>
        <color indexed="8"/>
        <rFont val="Arial"/>
        <family val="2"/>
      </rPr>
      <t xml:space="preserve">LADO A: </t>
    </r>
    <r>
      <rPr>
        <sz val="8"/>
        <color indexed="8"/>
        <rFont val="Arial"/>
        <family val="2"/>
      </rPr>
      <t xml:space="preserve">11,35x3,00=34,05 - (3,84 (2 janelas) + 4,60(porta de entrada do hall))= 34,05-8,44= 25,61m² / </t>
    </r>
    <r>
      <rPr>
        <b/>
        <sz val="8"/>
        <color indexed="8"/>
        <rFont val="Arial"/>
        <family val="2"/>
      </rPr>
      <t xml:space="preserve">LADO B: </t>
    </r>
    <r>
      <rPr>
        <sz val="8"/>
        <color indexed="8"/>
        <rFont val="Arial"/>
        <family val="2"/>
      </rPr>
      <t xml:space="preserve">9,20x3,00=27,60-(1,68 (porta cozinha)+1,92 (janela quarto))=27,60-3,60= 24m£ / </t>
    </r>
    <r>
      <rPr>
        <b/>
        <sz val="8"/>
        <color indexed="8"/>
        <rFont val="Arial"/>
        <family val="2"/>
      </rPr>
      <t xml:space="preserve">LADO C: </t>
    </r>
    <r>
      <rPr>
        <sz val="8"/>
        <color indexed="8"/>
        <rFont val="Arial"/>
        <family val="2"/>
      </rPr>
      <t xml:space="preserve">11,35x3,00=34,05-(0,96 (2 básculas) + 3,84 (2 janelas do salão))=34,05-4,80= 29,25m² / </t>
    </r>
    <r>
      <rPr>
        <b/>
        <sz val="8"/>
        <color indexed="8"/>
        <rFont val="Arial"/>
        <family val="2"/>
      </rPr>
      <t>LADO D:</t>
    </r>
    <r>
      <rPr>
        <sz val="8"/>
        <color indexed="8"/>
        <rFont val="Arial"/>
        <family val="2"/>
      </rPr>
      <t xml:space="preserve"> 9,20x3,00=27,60-3,84 (2 jnaelas do salão)= 23,76m² / </t>
    </r>
    <r>
      <rPr>
        <b/>
        <sz val="8"/>
        <color indexed="8"/>
        <rFont val="Arial"/>
        <family val="2"/>
      </rPr>
      <t xml:space="preserve">PAREDES INTERNAS: </t>
    </r>
    <r>
      <rPr>
        <sz val="8"/>
        <color indexed="8"/>
        <rFont val="Arial"/>
        <family val="2"/>
      </rPr>
      <t xml:space="preserve">8,90x3,00=26,70-(1,32 (vão do balcão) + 2,40 (vão de entrada da cozinha) + 3,30 (circulação))=26,70-7,02= 19,68m² / 2,90x3,00=8,70x3=26,10-(1,68 (porta do quarto) + 2,94 (portas dos banheiros))=26,10-4,62= 21,48m² / </t>
    </r>
    <r>
      <rPr>
        <b/>
        <sz val="8"/>
        <color indexed="8"/>
        <rFont val="Arial"/>
        <family val="2"/>
      </rPr>
      <t xml:space="preserve">IMB. DO TELHADO: </t>
    </r>
    <r>
      <rPr>
        <sz val="8"/>
        <color indexed="8"/>
        <rFont val="Arial"/>
        <family val="2"/>
      </rPr>
      <t xml:space="preserve">(11,35x2=22,70) + (9,20x2=18,40) + 4,00 + (2,00x2=4,00) = 49,10x1,25= 61,37m²
</t>
    </r>
    <r>
      <rPr>
        <b/>
        <sz val="8"/>
        <color indexed="8"/>
        <rFont val="Arial"/>
        <family val="2"/>
      </rPr>
      <t>TOTAL: 223,47x2= 446,94m²</t>
    </r>
  </si>
  <si>
    <r>
      <rPr>
        <b/>
        <sz val="8"/>
        <color indexed="8"/>
        <rFont val="Arial"/>
        <family val="2"/>
      </rPr>
      <t xml:space="preserve">ÁREA INTERNA: </t>
    </r>
    <r>
      <rPr>
        <sz val="8"/>
        <color indexed="8"/>
        <rFont val="Arial"/>
        <family val="2"/>
      </rPr>
      <t xml:space="preserve">7,54+10+3,35+71,29+1,75+1,82=95,75m²
</t>
    </r>
    <r>
      <rPr>
        <b/>
        <sz val="8"/>
        <color indexed="8"/>
        <rFont val="Arial"/>
        <family val="2"/>
      </rPr>
      <t xml:space="preserve">HALL DE ENTRADA: </t>
    </r>
    <r>
      <rPr>
        <sz val="8"/>
        <color indexed="8"/>
        <rFont val="Arial"/>
        <family val="2"/>
      </rPr>
      <t xml:space="preserve">11m²
</t>
    </r>
    <r>
      <rPr>
        <b/>
        <sz val="8"/>
        <color indexed="8"/>
        <rFont val="Arial"/>
        <family val="2"/>
      </rPr>
      <t xml:space="preserve">CALÇADAS: </t>
    </r>
    <r>
      <rPr>
        <sz val="8"/>
        <color indexed="8"/>
        <rFont val="Arial"/>
        <family val="2"/>
      </rPr>
      <t xml:space="preserve">(1,45x2,69=3,90) + (1,45x2,66=3,85) + (2,65x7,00=18,55) + (0,50x9,20x2=9,20) + (0,50x12,35=6,17) = 41,67m²
</t>
    </r>
    <r>
      <rPr>
        <b/>
        <sz val="8"/>
        <color indexed="8"/>
        <rFont val="Arial"/>
        <family val="2"/>
      </rPr>
      <t>TOTAL: 137,42m²</t>
    </r>
  </si>
  <si>
    <r>
      <rPr>
        <b/>
        <sz val="8"/>
        <color indexed="8"/>
        <rFont val="Arial"/>
        <family val="2"/>
      </rPr>
      <t xml:space="preserve">ÁREA INTERNA: </t>
    </r>
    <r>
      <rPr>
        <sz val="8"/>
        <color indexed="8"/>
        <rFont val="Arial"/>
        <family val="2"/>
      </rPr>
      <t xml:space="preserve">7,54+10+3,35+71,29+1,75+1,82=95,75m²
</t>
    </r>
    <r>
      <rPr>
        <b/>
        <sz val="8"/>
        <color indexed="8"/>
        <rFont val="Arial"/>
        <family val="2"/>
      </rPr>
      <t xml:space="preserve">HALL DE ENTRADA: </t>
    </r>
    <r>
      <rPr>
        <sz val="8"/>
        <color indexed="8"/>
        <rFont val="Arial"/>
        <family val="2"/>
      </rPr>
      <t xml:space="preserve">11m²
</t>
    </r>
    <r>
      <rPr>
        <b/>
        <sz val="8"/>
        <color indexed="8"/>
        <rFont val="Arial"/>
        <family val="2"/>
      </rPr>
      <t>TOTAL:106,75m²</t>
    </r>
  </si>
  <si>
    <r>
      <t>PEDRA SÃO TOMÉ EM FILETE PARA DECORAÇÃO:</t>
    </r>
    <r>
      <rPr>
        <sz val="8"/>
        <color theme="1"/>
        <rFont val="Arial"/>
        <family val="2"/>
      </rPr>
      <t xml:space="preserve"> 2,00x4,58=9,16x4 lados= 36,64m²</t>
    </r>
  </si>
  <si>
    <r>
      <rPr>
        <b/>
        <sz val="8"/>
        <color indexed="8"/>
        <rFont val="Arial"/>
        <family val="2"/>
      </rPr>
      <t>COZINHA:</t>
    </r>
    <r>
      <rPr>
        <sz val="8"/>
        <color indexed="8"/>
        <rFont val="Arial"/>
        <family val="2"/>
      </rPr>
      <t xml:space="preserve"> (2,57x2,85=7,32) + (2,57x2,85=7,32-1,68(porta)=5,64) + (3,05x2,85=8,69) + (2,90x2,85=8,26)= 29,91m²
</t>
    </r>
    <r>
      <rPr>
        <b/>
        <sz val="8"/>
        <color indexed="8"/>
        <rFont val="Arial"/>
        <family val="2"/>
      </rPr>
      <t xml:space="preserve">CIRCULAÇÃO: </t>
    </r>
    <r>
      <rPr>
        <sz val="8"/>
        <color indexed="8"/>
        <rFont val="Arial"/>
        <family val="2"/>
      </rPr>
      <t xml:space="preserve">(0,50x2,85=1,42x2=2,85) + (1,10x2,85=3,13)= 5,98m²
</t>
    </r>
    <r>
      <rPr>
        <b/>
        <sz val="8"/>
        <color indexed="8"/>
        <rFont val="Arial"/>
        <family val="2"/>
      </rPr>
      <t>BANHEIROS:</t>
    </r>
    <r>
      <rPr>
        <sz val="8"/>
        <color indexed="8"/>
        <rFont val="Arial"/>
        <family val="2"/>
      </rPr>
      <t xml:space="preserve"> (1,30x2,85=3,70x4=14,82) + (1,35x2,85=3,84-0,48(báscula)=3,36) + (1,40x2,85=3,99-0,48(báscula)=3,51) + (1,35x2,85=3,84-1,47(porta)=2,37) + (1,40x2,85=3,99-1,47=2,52)= 26,58m²
</t>
    </r>
    <r>
      <rPr>
        <b/>
        <sz val="8"/>
        <color indexed="8"/>
        <rFont val="Arial"/>
        <family val="2"/>
      </rPr>
      <t>TOTAL: 62,47m²</t>
    </r>
  </si>
  <si>
    <r>
      <rPr>
        <b/>
        <sz val="8"/>
        <color indexed="8"/>
        <rFont val="Arial"/>
        <family val="2"/>
      </rPr>
      <t xml:space="preserve">LADO A: </t>
    </r>
    <r>
      <rPr>
        <sz val="8"/>
        <color indexed="8"/>
        <rFont val="Arial"/>
        <family val="2"/>
      </rPr>
      <t xml:space="preserve">11,35x3,00=34,05 - (3,84 (2 janelas) + 4,60(porta de entrada do hall))= 34,05-8,44= 25,61m² / </t>
    </r>
    <r>
      <rPr>
        <b/>
        <sz val="8"/>
        <color indexed="8"/>
        <rFont val="Arial"/>
        <family val="2"/>
      </rPr>
      <t xml:space="preserve">LADO B: </t>
    </r>
    <r>
      <rPr>
        <sz val="8"/>
        <color indexed="8"/>
        <rFont val="Arial"/>
        <family val="2"/>
      </rPr>
      <t xml:space="preserve">9,20x3,00=27,60-(1,68 (porta cozinha)+1,92 (janela quarto))=27,60-3,60= 24m£ / </t>
    </r>
    <r>
      <rPr>
        <b/>
        <sz val="8"/>
        <color indexed="8"/>
        <rFont val="Arial"/>
        <family val="2"/>
      </rPr>
      <t xml:space="preserve">LADO C: </t>
    </r>
    <r>
      <rPr>
        <sz val="8"/>
        <color indexed="8"/>
        <rFont val="Arial"/>
        <family val="2"/>
      </rPr>
      <t xml:space="preserve">11,35x3,00=34,05-(0,96 (2 básculas) + 3,84 (2 janelas do salão))=34,05-4,80= 29,25m² / </t>
    </r>
    <r>
      <rPr>
        <b/>
        <sz val="8"/>
        <color indexed="8"/>
        <rFont val="Arial"/>
        <family val="2"/>
      </rPr>
      <t>LADO D:</t>
    </r>
    <r>
      <rPr>
        <sz val="8"/>
        <color indexed="8"/>
        <rFont val="Arial"/>
        <family val="2"/>
      </rPr>
      <t xml:space="preserve"> 9,20x3,00=27,60-3,84 (2 jnaelas do salão)= 23,76m² / </t>
    </r>
    <r>
      <rPr>
        <b/>
        <sz val="8"/>
        <color indexed="8"/>
        <rFont val="Arial"/>
        <family val="2"/>
      </rPr>
      <t xml:space="preserve">PAREDES INTERNAS: </t>
    </r>
    <r>
      <rPr>
        <sz val="8"/>
        <color indexed="8"/>
        <rFont val="Arial"/>
        <family val="2"/>
      </rPr>
      <t xml:space="preserve">8,90x3,00=26,70-(1,32 (vão do balcão) + 2,40 (vão de entrada da cozinha) + 3,30 (circulação))=26,70-7,02= 19,68m² / 2,90x3,00=8,70x3=26,10-(1,68 (porta do quarto) + 2,94 (portas dos banheiros))=26,10-4,62= 21,48m² / </t>
    </r>
    <r>
      <rPr>
        <b/>
        <sz val="8"/>
        <color indexed="8"/>
        <rFont val="Arial"/>
        <family val="2"/>
      </rPr>
      <t xml:space="preserve">IMB. DO TELHADO: </t>
    </r>
    <r>
      <rPr>
        <sz val="8"/>
        <color indexed="8"/>
        <rFont val="Arial"/>
        <family val="2"/>
      </rPr>
      <t xml:space="preserve">(11,35x2=22,70) + (9,20x2=18,40) + 4,00 + (2,00x2=4,00) = 49,10x1,25= 61,37m²
</t>
    </r>
    <r>
      <rPr>
        <b/>
        <sz val="8"/>
        <color indexed="8"/>
        <rFont val="Arial"/>
        <family val="2"/>
      </rPr>
      <t>TOTAL: 223,47x2= 446,94-18,32= 428,62m²</t>
    </r>
  </si>
  <si>
    <t>A rede de luz, será instalada incluindo padrão entrega de energia trifásica com cabo de ligação até barracões, quadro distribuição, disjuntores, sendo a chave de força com consumo 20m entre padrão entre QDG.</t>
  </si>
  <si>
    <t>Rede de água será com padrão de entrada d'água diâm. 3/4" conforme CESAN, inclusive tubos e conexões para  alimentação, distribuição, extravas. e limpeza, consumo de 25m do padrão até entrega.</t>
  </si>
  <si>
    <t xml:space="preserve">A movimentação de terra consiste na escavação das cavas de fundação para blocos e sapatas até a profundidade conforme seu dimensionamento em projeto.                                                                                                        </t>
  </si>
  <si>
    <t>O reaterro das valas será manual com compactação mecânizada.</t>
  </si>
  <si>
    <t>ESTRUTURA</t>
  </si>
  <si>
    <t>INFRAESTRUTURA</t>
  </si>
  <si>
    <t>As sapatas a serem empregadas nas fundações com bloco de concreto será do tipo trapezoidal, com concreto FCK de 25 Mpa com preparação mecânica com betoneira de 600l.</t>
  </si>
  <si>
    <t>Serão empregados nas peças da infra-estrutra Aço CA-50 com diâmetro de 6,3 mm até Aço CA-50 diâmetro 12,5 mm e Aço CA-60  com diâmetro de 5,00 mm nas dimensões e características  conforme especificados no projeto estrutural.</t>
  </si>
  <si>
    <t>As portas serão de madeira para pintura, semi-oca (leve ou média), padrão popular com dimensões de 0,80x2,10m e 0,70x2,10m, sendo a espessura de 3,5cm contendo itens inclusos: Dobradiças, fechadura com execução de furo, montagem e instalação do batente- fornecimento e instalação.</t>
  </si>
  <si>
    <t>O caixilho fixo será de alumínio para colocação de vidro.</t>
  </si>
  <si>
    <t>O telhamento será com telha de aço/alumínio com espessura de 5 mm, com até 2 águas, incluso içamento.</t>
  </si>
  <si>
    <t>O tubo será de pvc com diâmetro de 100mm para drenagem- fornecimento e instalação.</t>
  </si>
  <si>
    <t>Todas as paredes internas e externas como os tetos serão chapiscados com argamassa de cimento e areia no traço 1:3 com espessura de 5.0 mm e reboco tipo emboço com argamassa de cimento, areia e cal hidratada no traço 1:2:8 com 25 mm de espessura.</t>
  </si>
  <si>
    <t>O lastro de piso será de concreto não estrutural impermeabilizado com 5 cm de espessura. A regulariação para assentamento de piso cerâmico e do granilite será realizado pelo contrapiso de concreto com 2 cm de espessura.</t>
  </si>
  <si>
    <t>O piso será em granilite, marmorite ou granitina com espessura de 8mm, incluso as juntas de dilatação plásticas.</t>
  </si>
  <si>
    <t>O piso em pedra São Tomé será assentado sobre argamassa para a fachada da construção.</t>
  </si>
  <si>
    <t>O revestimento será cerâmico para paredes internas com placas tipo esmaltada extra de dimensões 33x45cm aplicadas em ambientes de área maior que 5m2.</t>
  </si>
  <si>
    <t>O rodapé será em marmorite com altura de 10cm.</t>
  </si>
  <si>
    <t xml:space="preserve">As instalações hidro-sanitárias e de águas pluviais serão completas conforme projeto hidro-sanitário. </t>
  </si>
  <si>
    <t>A caixa de gordura simples será em concreto pré-moldado com diâmetro de 40cm com tampa sendo fornecimento e instalação.</t>
  </si>
  <si>
    <t>O ralo sifonado será em pvc com diâmetro de 100x40mm, com junta soldável, fornecido e instalação em ramal de descarga ou em ramal de esgoto sanitário.</t>
  </si>
  <si>
    <t>O sumidouro será em alvenaria de tijolo cerâmico maciço diâmetro de 1,40m e altura 5,00m, com tampa em concreto armado diâmetro 1,60m e espessura de 10 cm.</t>
  </si>
  <si>
    <t>A fossa séptica em alvenaria de tijolo cerâmico maciço, dimensões externas de 1,90x1,10x1,40m, volume de 1.500 litros, revestido internamente com massa única e impermeabilizante e com tampa de concreto armado com espessura de 8 cm.</t>
  </si>
  <si>
    <t>A caixa d'água será em polietileno de 500 litros com acessórios para instalação.</t>
  </si>
  <si>
    <t>O kit de cavalete para medição de água com entrada individualizada em pvc com diâmetro de 25, para 1 medidor fornecimento e instalação.</t>
  </si>
  <si>
    <t>O hidrômetro será de 25 (3/4), com 5,00m³/h sendo fornecimento e instalação.</t>
  </si>
  <si>
    <t>O quadro de distribuição de energia será para 8 disjuntores termomagnéticos monopolares sem barramento, de embutir, em chapa metálica sendo fornecimento e instalação.</t>
  </si>
  <si>
    <t>A entrada de energia elétrica aérea monofásico 50A com poste de concreto, inclusive cabeamento, caixa de proteção para medidor e aterramento.</t>
  </si>
  <si>
    <t>As caixas de passagem para instalações elétricas serão instaladas conforme seus dimensionamentos em projeto.</t>
  </si>
  <si>
    <t>Os disjuntores monopolares e bipolares serão do tipo NEMA (americano) de 10 a  30 A e 35 a 50 A e os disjuntores tripolares serão do tipo NEMA (americano) de 10 a 50 A e 60 A 100 A e o disjuntor termomagnético será do tipo TED, 3 polos de 175A (GE ou SI</t>
  </si>
  <si>
    <t>O vaso sanitário será sifonado convencional com louça branca- fornecimento e instalação.</t>
  </si>
  <si>
    <t>A bancada será em granito cinza polido com dimensão 0,50x0,60, incluso cuba de embutir oval louça branca 35x50cm, válvula de metal cromado, sifão flexível em pvc, engate 30cm flexível plástico e torneira cromada de mesa, padrão popular sendo fornecimento e instalação.</t>
  </si>
  <si>
    <t>A bancada será de granito cinza polido 150x60cm, com cuba de embutir de aço inoxidável média, com válvula americana em metal cromado, sifão flexível em pvc, engate flexível de 30 cm, torneira cromada longa de parede, 1/2 ou 3/4, para piza de cozinha, padrão popular sendo fornecimento e instalação.</t>
  </si>
  <si>
    <t>O registro de gaveta bruto será em latão, roscável de 1 1/4, instalado em reservatório, sendo fornecimento e instalação.</t>
  </si>
  <si>
    <t>INSTALAÇÃO DE COMBATE A INCÊNDIO</t>
  </si>
  <si>
    <t xml:space="preserve"> O extintor de incêndio será de pó químico de 4kg sendo fornecimento e colocação.</t>
  </si>
  <si>
    <t>A placa de sinalização de segurança será com o CODIGO 14 - 315/158(NBR 13.434); CÓDIGO S3(NT 14/2010-ES) que é descrita com a frase Saída de Emergência e com indicação de seta.</t>
  </si>
  <si>
    <t>_________________________________________</t>
  </si>
  <si>
    <t>_________________________________</t>
  </si>
  <si>
    <t>____________________________________</t>
  </si>
  <si>
    <t>Prefeito Municipal</t>
  </si>
  <si>
    <t>As pinturas serão aplicadas com fundo selador látex e pintura com tinta latex no interior.                            Nas paredes externas serão aplicados fundo selador e pintura com tinta latex acrílica.</t>
  </si>
  <si>
    <t>LOCAL: CASTELINHO - VARGEM ALTA - ES</t>
  </si>
  <si>
    <t>LORENÇO FERNANDES AZEREDO</t>
  </si>
  <si>
    <t>Arquiteto e Urbanista - CAU A 35329-9</t>
  </si>
  <si>
    <t>ELIESER RABELLO</t>
  </si>
  <si>
    <t>SINAPI
103689</t>
  </si>
  <si>
    <t>DER - ES
020702</t>
  </si>
  <si>
    <t>Barracão para almoxarifado área de 10.90m2, de chapa de compensado de 12mm e pontalete 8x8cm, piso cimentado e cobertura de telhas de fibrocimento de 6mm, incl. ponto de luz, conf. projeto (1 utilização)</t>
  </si>
  <si>
    <t>SINAPI
96523</t>
  </si>
  <si>
    <t>REATERRO MANUAL DE VALAS, COM COMPACTADOR DE SOLOS DE PERCUSSÃO. AF_08/2023</t>
  </si>
  <si>
    <t>SINAPI
93382</t>
  </si>
  <si>
    <t>SINAPI
94971</t>
  </si>
  <si>
    <t>SINAPI
104920</t>
  </si>
  <si>
    <t xml:space="preserve"> CONCRETAGEM DE PILARES, FCK = 25 MPA, COM USO DE BOMBA - LANÇAMENTO, ADENSAMENTO E ACABAMENTO. AF_02/2022_PS</t>
  </si>
  <si>
    <t>SINPI
103672</t>
  </si>
  <si>
    <t>SINAPI
92762</t>
  </si>
  <si>
    <t>ARMAÇÃO DE PILAR OU VIGA DE ESTRUTURA CONVENCIONAL DE CONCRETO ARMADO UTILIZANDO AÇO CA-50 DE 10,0 MM - MONTAGEM. AF_06/2022</t>
  </si>
  <si>
    <t xml:space="preserve"> ARMAÇÃO DE PILAR OU VIGA DE ESTRUTURA CONVENCIONAL DE CONCRETO ARMADO UTILIZANDO AÇO CA-50 DE 12,5 MM - MONTAGEM. AF_06/2022</t>
  </si>
  <si>
    <t>SINAPI
92763</t>
  </si>
  <si>
    <t>ARMAÇÃO DE PILAR OU VIGA DE ESTRUTURA CONVENCIONAL DE CONCRETO ARMADO UTILIZANDO AÇO CA-60 DE 5,0 MM - MONTAGEM. AF_06/2022</t>
  </si>
  <si>
    <t>SINAPI
92759</t>
  </si>
  <si>
    <t>SINAPI
103675</t>
  </si>
  <si>
    <t>ALVENARIA DE VEDAÇÃO DE BLOCOS CERÂMICOS FURADOS NA HORIZONTAL DE 9X19X19 CM (ESPESSURA 9 CM) E ARGAMASSA DE ASSENTAMENTO COM PREPARO MANUAL
. AF_12/2021</t>
  </si>
  <si>
    <t>SINAPI
103329</t>
  </si>
  <si>
    <t>SINAPI
91314</t>
  </si>
  <si>
    <t>SINAPI
91313</t>
  </si>
  <si>
    <t>5.2.2</t>
  </si>
  <si>
    <t>5.2.3</t>
  </si>
  <si>
    <r>
      <rPr>
        <b/>
        <sz val="8"/>
        <color theme="1"/>
        <rFont val="Arial"/>
        <family val="2"/>
      </rPr>
      <t xml:space="preserve">BÁSCULAS: </t>
    </r>
    <r>
      <rPr>
        <sz val="8"/>
        <color theme="1"/>
        <rFont val="Arial"/>
        <family val="2"/>
      </rPr>
      <t xml:space="preserve">0,60x0,80=0,48x2 unidades= 0,96m²
</t>
    </r>
    <r>
      <rPr>
        <b/>
        <sz val="8"/>
        <color theme="1"/>
        <rFont val="Arial"/>
        <family val="2"/>
      </rPr>
      <t>TOTAL: 0,96M²</t>
    </r>
  </si>
  <si>
    <r>
      <rPr>
        <b/>
        <sz val="8"/>
        <color theme="1"/>
        <rFont val="Arial"/>
        <family val="2"/>
      </rPr>
      <t xml:space="preserve">JANELAS: </t>
    </r>
    <r>
      <rPr>
        <sz val="8"/>
        <color theme="1"/>
        <rFont val="Arial"/>
        <family val="2"/>
      </rPr>
      <t xml:space="preserve">1,60x1,20=1,92x7 undades= 13,44m²
</t>
    </r>
    <r>
      <rPr>
        <b/>
        <sz val="8"/>
        <color theme="1"/>
        <rFont val="Arial"/>
        <family val="2"/>
      </rPr>
      <t>TOTAL: 13,44M²</t>
    </r>
  </si>
  <si>
    <t>SINAPI
94569</t>
  </si>
  <si>
    <t xml:space="preserve"> JANELA DE ALUMÍNIO DE CORRER COM 2 FOLHAS PARA VIDROS, COM VIDROS, BATENTE, ACABAMENTO COM ACETATO OU BRILHANTE E FERRAGENS. EXCLUSIVE ALIZAR E CONTRAMARCO. FORNECIMENTO E INSTALAÇÃO. AF_12/2019</t>
  </si>
  <si>
    <t xml:space="preserve"> JANELA DE ALUMÍNIO TIPO MAXIM-AR, COM VIDROS, BATENTE E FERRAGENS. EXCLUSIVE ALIZAR, ACABAMENTO E CONTRAMARCO. FORNECIMENTO E INSTALAÇÃO. AF_12/2019</t>
  </si>
  <si>
    <t>SINAPI
94570</t>
  </si>
  <si>
    <t xml:space="preserve">1 UNIDADE, CONFORME O PRJETO ARQUITETÔNICO. </t>
  </si>
  <si>
    <t xml:space="preserve"> PORTA PIVOTANTE DE VIDRO TEMPERADO, 2 FOLHAS DE 90X210 CM, ESPESSURA DE 10MM, INCLUSIVE ACESSÓRIOS. AF_01/2021</t>
  </si>
  <si>
    <t>SINAPI
102183</t>
  </si>
  <si>
    <t>SINAPI
94213</t>
  </si>
  <si>
    <t>CALHA EM CHAPA DE AÇO GALVANIZADO NÚMERO 24, DESENVOLVIMENTO DE 33 CM, INCLUSO TRANSPORTE VERTICAL. AF_07/2019</t>
  </si>
  <si>
    <t>SINAPI
94227</t>
  </si>
  <si>
    <t>SINAPI
89578</t>
  </si>
  <si>
    <t>TUBO PVC, SÉRIE R, ÁGUA PLUVIAL, DN 100 MM, FORNECIDO E INSTALADO EM CONDUTORES VERTICAIS DE ÁGUAS PLUVIAIS. AF_06/2022</t>
  </si>
  <si>
    <t>KIT DE PORTA DE MADEIRA PARA PINTURA, SEMI-OCA (LEVE OU MÉDIA), PADRÃO POPULAR, 80X210CM, ESPESSURA DE 3,5CM, ITENS INCLUSOS: DOBRADIÇAS, MONTAGEM E INSTALAÇÃO DO BATENTE, FECHADURA COM EXECUÇÃO DO FURO - FORNECIMENTO E INSTALAÇÃO. AF_12/2019</t>
  </si>
  <si>
    <t>KIT DE PORTA DE MADEIRA PARA PINTURA, SEMI-OCA (LEVE OU MÉDIA), PADRÃO POPULAR, 70X210CM, ESPESSURA DE 3,5CM, ITENS INCLUSOS: DOBRADIÇAS, MONTAGEM E INSTALAÇÃO DO BATENTE, FECHADURA COM EXECUÇÃO DO FURO - FORNECIMENTO E INSTALAÇÃO. AF_12/2019</t>
  </si>
  <si>
    <t>CHAPISCO APLICADO EM ALVENARIA (COM PRESENÇA DE VÃOS) E ESTRUTURAS DE CONCRETO DE FACHADA, COM COLHER DE PEDREIRO. ARGAMASSA TRAÇO 1:3 COM PREPARO EM BETONEIRA 400L. AF_10/2022</t>
  </si>
  <si>
    <t>SINAPI
87905</t>
  </si>
  <si>
    <t>EMBOÇO OU MASSA ÚNICA EM ARGAMASSA TRAÇO 1:2:8, PREPARO MECÂNICO COM BETONEIRA 400 L, APLICADA MANUALMENTE EM PANOS DE FACHADA COM PRESENÇA DE VÃOS, ESPESSURA DE 25 MM. AF_08/2022</t>
  </si>
  <si>
    <t>SINAPI
87775</t>
  </si>
  <si>
    <t xml:space="preserve"> LASTRO DE CONCRETO MAGRO, APLICADO EM PISOS, LAJES SOBRE SOLO OU RADIE RS, ESPESSURA DE 5 CM. AF_01/2024</t>
  </si>
  <si>
    <t>SINAPI
95241</t>
  </si>
  <si>
    <t xml:space="preserve"> CONTRAPISO EM ARGAMASSA TRAÇO 1:4 (CIMENTO E AREIA), PREPARO MECÂNICO COM BETONEIRA 400 L, APLICADO EM ÁREAS SECAS SOBRE LAJE, ADERIDO, ACABAMENTO NÃO REFORÇADO, ESPESSURA 2CM. AF_07/2021</t>
  </si>
  <si>
    <t>SINAPI
87620</t>
  </si>
  <si>
    <t>PISO EM GRANILITE, MARMORITE OU GRANITINA EM AMBIENTES INTERNOS, COM ESPESSURA DE 8 MM, INCLUSO MISTURA EM BETONEIRA, COLOCAÇÃO DAS JUNTAS, APLICAÇÃO DO PISO, 4 POLIMENTOS COM POLITRIZ, ESTUCAMENTO, SELADOR E CERA. AF_06/2022</t>
  </si>
  <si>
    <t>SINAPI
104162</t>
  </si>
  <si>
    <t>REVESTIMENTO CERÂMICO PARA PAREDES INTERNAS COM PLACAS TIPO ESMALTADA EXTRA DE DIMENSÕES 33X45 CM APLICADAS NA ALTURA INTEIRA DAS PAREDES. AF_02/2023_PE</t>
  </si>
  <si>
    <t>SINAPI
87273</t>
  </si>
  <si>
    <t>RODAPÉ EM MARMORITE, ALTURA 10CM. AF_09/2020</t>
  </si>
  <si>
    <t>SINAPI
101741</t>
  </si>
  <si>
    <t xml:space="preserve"> CAIXA DE GORDURA SIMPLES, CIRCULAR, EM CONCRETO PRÉ-MOLDADO, DIÂMETRO INTERNO = 0,4 M, ALTURA INTERNA = 0,4 M. AF_12/2020</t>
  </si>
  <si>
    <t>SINAPI
98102</t>
  </si>
  <si>
    <t>RALO SIFONADO, PVC, DN 100 X 40 MM, JUNTA SOLDÁVEL, FORNECIDO E INSTALADO EM RAMAL DE DESCARGA OU EM RAMAL DE ESGOTO SANITÁRIO. AF_08/20223</t>
  </si>
  <si>
    <t>SINAPI
89709</t>
  </si>
  <si>
    <t>SINAPI
98062</t>
  </si>
  <si>
    <t>SUMIDOURO CIRCULAR, EM CONCRETO PRÉ-MOLDADO, DIÂMETRO INTERNO = 1,88 M, ALTURA INTERNA = 2,00 M, ÁREA DE INFILTRAÇÃO: 13,1 M² (PARA 5 CONTRIBUINTES). AF_12/2020_PA</t>
  </si>
  <si>
    <t>TANQUE SÉPTICO CIRCULAR, EM CONCRETO PRÉ-MOLDADO, DIÂMETRO INTERNO = 1,10 M, ALTURA INTERNA = 2,50 M, VOLUME ÚTIL: 2138,2 L (PARA 5 CONTRIBUINTES). AF_12/2020_PA</t>
  </si>
  <si>
    <t>SINAPI
98052</t>
  </si>
  <si>
    <t>CAIXA D´ÁGUA EM POLIETILENO, 500 LITROS - FORNECIMENTO E INSTALAÇÃO. AF_06/2021</t>
  </si>
  <si>
    <t>SINAPI
102605</t>
  </si>
  <si>
    <t xml:space="preserve"> KIT CAVALETE PARA MEDIÇÃO DE ÁGUA - ENTRADA INDIVIDUALIZADA, EM PVC DN25 MM (3/4"), PARA 1 MEDIDOR - FORNECIMENTO E INSTALAÇÃO (EXCLUSIVE HIDRÔMETRO). AF_03/2024</t>
  </si>
  <si>
    <t>SINAPI
97741</t>
  </si>
  <si>
    <t>HIDRÔMETRO DN 3/4", 5,0 M3/H - FORNECIMENTO E INSTALAÇÃO. AF_03/2024</t>
  </si>
  <si>
    <t>SINAPI
95675</t>
  </si>
  <si>
    <t>SINAPI
101875</t>
  </si>
  <si>
    <t>QUADRO DE DISTRIBUIÇÃO DE ENERGIA EM CHAPA DE AÇO GALVANIZADO, DE EMBUTIR, COM BARRAMENTO TRIFÁSICO, PARA 12 DISJUNTORES DIN 100A - FORNECIMENTO E INSTALAÇÃO. AF_10/2020</t>
  </si>
  <si>
    <t>SINAPI
91941</t>
  </si>
  <si>
    <t xml:space="preserve"> CAIXA SEXTAVADA 3" X 3", METÁLICA, INSTALADA EM LAJE - FORNECIMENTO E INSTALAÇÃO. AF_03/2023</t>
  </si>
  <si>
    <t>SINAPI
92866</t>
  </si>
  <si>
    <t>ELETRODUTO FLEXÍVEL CORRUGADO REFORÇADO, PVC, DN 25 MM (3/4"), PARA CIRCUITOS TERMINAIS, INSTALADO EM LAJE - FORNECIMENTO E INSTALAÇÃO. AF_03/2023</t>
  </si>
  <si>
    <t>SINAPI
91845</t>
  </si>
  <si>
    <t>SINAPI
91873</t>
  </si>
  <si>
    <t>ELETRODUTO RÍGIDO ROSCÁVEL, PVC, DN 40 MM (1 1/4"), PARA CIRCUITOS TERMINAIS, INSTALADO EM PAREDE - FORNECIMENTO E INSTALAÇÃO. AF_03/2023</t>
  </si>
  <si>
    <t>ELETRODUTO RÍGIDO ROSCÁVEL, PVC, DN 20 MM (1/2"), PARA CIRCUITOS TERMINAIS, INSTALADO EM PAREDE - FORNECIMENTO E INSTALAÇÃO. AF_03/2023</t>
  </si>
  <si>
    <t>SINAPI
91870</t>
  </si>
  <si>
    <t>SINAPI
93008</t>
  </si>
  <si>
    <t>ELETRODUTO RÍGIDO ROSCÁVEL, PVC, DN 50 MM (1 1/2"), PARA REDE ENTERRADA DE DISTRIBUIÇÃO DE ENERGIA ELÉTRICA - FORNECIMENTO E INSTALAÇÃO. AF_12/202</t>
  </si>
  <si>
    <t>CABO DE COBRE FLEXÍVEL ISOLADO, 1,5 MM², ANTI-CHAMA 450/750 V, PARA CIRCUITOS TERMINAIS - FORNECIMENTO E INSTALAÇÃO. AF_03/2023</t>
  </si>
  <si>
    <t>SINAPI
91924</t>
  </si>
  <si>
    <t>CABO DE COBRE FLEXÍVEL ISOLADO, 10 MM², ANTI-CHAMA 450/750 V, PARA CIRCUITOS TERMINAIS - FORNECIMENTO E INSTALAÇÃO. AF_03/2023</t>
  </si>
  <si>
    <t>SINAPI
91932</t>
  </si>
  <si>
    <t>CABO DE COBRE FLEXÍVEL ISOLADO, 2,5 MM², ANTI-CHAMA 450/750 V, PARA CIRCUITOS TERMINAIS - FORNECIMENTO E INSTALAÇÃO. AF_03/2023</t>
  </si>
  <si>
    <t>SINAPI
91926</t>
  </si>
  <si>
    <t>SINAPI
91928</t>
  </si>
  <si>
    <t>CABO DE COBRE FLEXÍVEL ISOLADO, 4 MM², ANTI-CHAMA 450/750 V, PARA CIRCUITOS TERMINAIS - FORNECIMENTO E INSTALAÇÃO. AF_03/2023</t>
  </si>
  <si>
    <t>SUPORTE PARAFUSADO COM PLACA DE ENCAIXE 4" X 2" MÉDIO (1,30 M DO PISO) PARA PONTO ELÉTRICO - FORNECIMENTO E INSTALAÇÃO. AF_03/2023</t>
  </si>
  <si>
    <t>SINAPI
91946</t>
  </si>
  <si>
    <t xml:space="preserve"> INTERRUPTOR SIMPLES (1 MÓDULO), 10A/250V, SEM SUPORTE E SEM PLACA - FORNECIMENTO E INSTALAÇÃO. AF_03/2023</t>
  </si>
  <si>
    <t>SINAPI
91952</t>
  </si>
  <si>
    <t>SINAPI
91994</t>
  </si>
  <si>
    <t>TOMADA MÉDIA DE EMBUTIR (1 MÓDULO), 2P+T 10 A, SEM SUPORTE E SEM PLACA - FORNECIMENTO E INSTALAÇÃO. AF_03/2023</t>
  </si>
  <si>
    <t>SINAPI
92001</t>
  </si>
  <si>
    <t>TOMADA BAIXA DE EMBUTIR (1 MÓDULO), 2P+T 20 A, INCLUINDO SUPORTE E PLACA - FORNECIMENTO E INSTALAÇÃO. AF_03/2023</t>
  </si>
  <si>
    <t>SINAPI
93653</t>
  </si>
  <si>
    <t>DISJUNTOR MONOPOLAR TIPO DIN, CORRENTE NOMINAL DE 10A - FORNECIMENTO E INSTALAÇÃO. AF_10/2020</t>
  </si>
  <si>
    <t>SINAPI
93666</t>
  </si>
  <si>
    <t xml:space="preserve"> DISJUNTOR BIPOLAR TIPO DIN, CORRENTE NOMINAL DE 50A - FORNECIMENTO E INSTALAÇÃO. AF_10/2020</t>
  </si>
  <si>
    <t>SINAPI
93654</t>
  </si>
  <si>
    <t>DISJUNTOR MONOPOLAR TIPO DIN, CORRENTE NOMINAL DE 16A - FORNECIMENTO E INSTALAÇÃO. AF_10/2020</t>
  </si>
  <si>
    <t>SINAPI
93660</t>
  </si>
  <si>
    <t>DISJUNTOR BIPOLAR TIPO DIN, CORRENTE NOMINAL DE 10A - FORNECIMENTO E INSTALAÇÃO. AF_10/2020</t>
  </si>
  <si>
    <t>Abraçadeira tipo "D" com cunha, diâmetro 1", ref. TEL-095, marca de referência Termotécnica ou
equivalente</t>
  </si>
  <si>
    <t xml:space="preserve">DER - ES
160322 </t>
  </si>
  <si>
    <t xml:space="preserve">DER - ES
160316 </t>
  </si>
  <si>
    <t>DER - ES
160313</t>
  </si>
  <si>
    <t>SINAPI
96985</t>
  </si>
  <si>
    <t>HASTE DE ATERRAMENTO, DIÂMETRO 5/8", COM 3 METROS - FORNECIMENTO E INSTALAÇÃO. AF_08/2023</t>
  </si>
  <si>
    <t>Terminal estanhado de 1 compressão 1 furo, 50mm², ref. TEL-5150, marca de referência Termotécnica ou
equivalente</t>
  </si>
  <si>
    <t>DER - ES
160334</t>
  </si>
  <si>
    <t>DER - ES
160305</t>
  </si>
  <si>
    <t>SINAPI
95469</t>
  </si>
  <si>
    <t xml:space="preserve"> VASO SANITARIO SIFONADO CONVENCIONAL COM LOUÇA BRANCA - FORNECIMENTO E INSTALAÇÃO. AF_01/2020</t>
  </si>
  <si>
    <t>SINAPI
93396</t>
  </si>
  <si>
    <t xml:space="preserve"> BANCADA GRANITO CINZA, 50 X 60 CM, INCL. CUBA DE EMBUTIR OVAL LOUÇA BRANCA 35 X 50 CM, VÁLVULA METAL CROMADO, SIFÃO FLEXÍVEL PVC, ENGATE 30 CM FLEXÍVEL PLÁSTICO E TORNEIRA CROMADA DE MESA, PADRÃO POPULAR - FORNEC. E INSTALAÇÃO. AF_01/2020</t>
  </si>
  <si>
    <t>SINAPI
93441</t>
  </si>
  <si>
    <t>BANCADA GRANITO CINZA 150 X 60 CM, COM CUBA DE EMBUTIR DE AÇO, VÁLVULA AMERICANA EM METAL, SIFÃO FLEXÍVEL EM PVC, ENGATE FLEXÍVEL 30 CM, TORNEIRA CROMADA LONGA, DE PAREDE, 1/2" OU 3/4", P/ COZINHA, PADRÃO POPULAR - FORNEC. E INSTALAÇÃO. AF_01/2020</t>
  </si>
  <si>
    <t>SINAPI
94496</t>
  </si>
  <si>
    <t>REGISTRO DE GAVETA BRUTO, LATÃO, ROSCÁVEL, 1 1/4" - FORNECIMENTO E INSTALAÇÃO. AF_08/2021</t>
  </si>
  <si>
    <t>FUNDO SELADOR ACRÍLICO, APLICAÇÃO MANUAL EM PAREDE, UMA DEMÃO. AF_04/2023</t>
  </si>
  <si>
    <t>SINAPI
88485</t>
  </si>
  <si>
    <t>SINAPI
88489</t>
  </si>
  <si>
    <t>PINTURA LÁTEX ACRÍLICA PREMIUM, APLICAÇÃO MANUAL EM PAREDES, DUAS DEMÃOS. AF_04/2023</t>
  </si>
  <si>
    <t>SINAPI
88488</t>
  </si>
  <si>
    <t>PINTURA LÁTEX ACRÍLICA PREMIUM, APLICAÇÃO MANUAL EM TETO, DUAS DEMÃOS. AF_04/2023</t>
  </si>
  <si>
    <t>DER - ES
160612</t>
  </si>
  <si>
    <t>DER - ES
160613</t>
  </si>
  <si>
    <t xml:space="preserve"> Limpeza geral da obra (edificação)</t>
  </si>
  <si>
    <t>DER - ES
200401</t>
  </si>
  <si>
    <t>CONCRETO FCK = 25MPA, TRAÇO 1:2,3:2,7 (EM MASSA SECA DE CIMENTO/ AREIA MÉDIA/ BRITA 1) - PREPARO MECÂNICO COM BETONEIRA 600 L. AF_05/2021</t>
  </si>
  <si>
    <t>SINAPI
92769</t>
  </si>
  <si>
    <t>ARMAÇÃO DE LAJE DE ESTRUTURA CONVENCIONAL DE CONCRETO ARMADO UTILIZANDO AÇO CA-50 DE 6,3 MM - MONTAGEM. AF_06/2022</t>
  </si>
  <si>
    <t>SINAPI
92770</t>
  </si>
  <si>
    <t xml:space="preserve"> ARMAÇÃO DE LAJE DE ESTRUTURA CONVENCIONAL DE CONCRETO ARMADO UTILIZANDO AÇO CA-50 DE 8,0 MM - MONTAGEM. AF_06/2022</t>
  </si>
  <si>
    <t>SINAPI
92771</t>
  </si>
  <si>
    <t>ARMAÇÃO DE LAJE DE ESTRUTURA CONVENCIONAL DE CONCRETO ARMADO UTILIZANDO AÇO CA-50 DE 10,0 MM - MONTAGEM. AF_06/202</t>
  </si>
  <si>
    <t>SINAPI
92768</t>
  </si>
  <si>
    <t>ARMAÇÃO DE LAJE DE ESTRUTURA CONVENCIONAL DE CONCRETO ARMADO UTILIZANDO AÇO CA-60 DE 5,0 MM - MONTAGEM. AF_06/2022</t>
  </si>
  <si>
    <t>DER - ES
140701</t>
  </si>
  <si>
    <t>DER - ES
140702</t>
  </si>
  <si>
    <t>DER - ES
140705</t>
  </si>
  <si>
    <t>DER - ES
140706</t>
  </si>
  <si>
    <t>DER - ES
140707</t>
  </si>
  <si>
    <t xml:space="preserve">DER - ES
150633 </t>
  </si>
  <si>
    <t>6.1</t>
  </si>
  <si>
    <t>6.1.1</t>
  </si>
  <si>
    <t>6.1.3</t>
  </si>
  <si>
    <t>6.1.4</t>
  </si>
  <si>
    <t>6.1.5</t>
  </si>
  <si>
    <t>9.2</t>
  </si>
  <si>
    <t>9.3</t>
  </si>
  <si>
    <t>9.2.1</t>
  </si>
  <si>
    <t>10.4</t>
  </si>
  <si>
    <t>10.5</t>
  </si>
  <si>
    <t>10.6</t>
  </si>
  <si>
    <t>10.7</t>
  </si>
  <si>
    <t>10.8</t>
  </si>
  <si>
    <t>10.9</t>
  </si>
  <si>
    <t>10.10</t>
  </si>
  <si>
    <t>10.11</t>
  </si>
  <si>
    <t>10.12</t>
  </si>
  <si>
    <t>11.1.1</t>
  </si>
  <si>
    <t>11.1.2</t>
  </si>
  <si>
    <t>11.2.1</t>
  </si>
  <si>
    <t>11.2.2</t>
  </si>
  <si>
    <t>11.2.3</t>
  </si>
  <si>
    <t>11.3.1</t>
  </si>
  <si>
    <t>11.3.2</t>
  </si>
  <si>
    <t>11.3.3</t>
  </si>
  <si>
    <t>11.3.4</t>
  </si>
  <si>
    <t>11.3.5</t>
  </si>
  <si>
    <t>11.4.1</t>
  </si>
  <si>
    <t>11.4.2</t>
  </si>
  <si>
    <t>11.4.3</t>
  </si>
  <si>
    <t>11.4.4</t>
  </si>
  <si>
    <t>11.5.1</t>
  </si>
  <si>
    <t>11.5.2</t>
  </si>
  <si>
    <t>11.5.3</t>
  </si>
  <si>
    <t>11.5.4</t>
  </si>
  <si>
    <t>11.6.1</t>
  </si>
  <si>
    <t>11.6.2</t>
  </si>
  <si>
    <t>11.6.3</t>
  </si>
  <si>
    <t>11.6.4</t>
  </si>
  <si>
    <t>15.1.1</t>
  </si>
  <si>
    <t>15.1.2</t>
  </si>
  <si>
    <t>15.1.3</t>
  </si>
  <si>
    <t>SINAPI
101909</t>
  </si>
  <si>
    <t>EXTINTOR DE INCÊNDIO PORTÁTIL COM CARGA DE PQS DE 6 KG, CLASSE BC - FORNECIMENTO E INSTALAÇÃO. AF_10/2020_PE</t>
  </si>
  <si>
    <t>Execução de almoxarifado em canteiro de obra em chapa de madeira compensada, incluso prateleiras, pontalete 8x8cm, piso cimentado e cobertura de telhas de fibrocimento de 6mm, inclusive ponto de luz.</t>
  </si>
  <si>
    <t>ARMAÇÃO DE SAPATA ISOLADA, VIGA BALDRAME E SAPATA CORRIDA UTILIZANDO AÇO CA-50 DE 10 MM - MONTAGEM. AF_01/2024</t>
  </si>
  <si>
    <t>SINAPI
104919</t>
  </si>
  <si>
    <t>ARMAÇÃO DE SAPATA ISOLADA, VIGA BALDRAME E SAPATA CORRIDA UTILIZANDO AÇO CA-50 DE 8 MM - MONTAGEM. AF_01/2024</t>
  </si>
  <si>
    <t>SINAPI
104918</t>
  </si>
  <si>
    <t>SINAPI
104917</t>
  </si>
  <si>
    <t>ARMAÇÃO DE SAPATA ISOLADA, VIGA BALDRAME E SAPATA CORRIDA UTILIZANDO AÇO CA-50 DE 6.3 MM - MONTAGEM. AF_01/2024</t>
  </si>
  <si>
    <t>ARMAÇÃO DE SAPATA ISOLADA, VIGA BALDRAME E SAPATA CORRIDA UTILIZANDO AÇO CA-60 DE 5 MM - MONTAGEM. AF_01/2024</t>
  </si>
  <si>
    <t>SINAPI
104916</t>
  </si>
  <si>
    <t>INFRA-ESTRUTURA (FUNDAÇÃO E VIGA BALDRAME)</t>
  </si>
  <si>
    <t>Padrão de entrada de energia elétrica, bifásico, entrada aérea, a 3 fios, carga instalada em muro de 9001 até 15000W - 220/127V</t>
  </si>
  <si>
    <t>IOPES
151702</t>
  </si>
  <si>
    <t>CAIXA RETANGULAR 4" X 2" BAIXA (0,30 M DO PISO), PVC, INSTALADA EM PAREDE - FORNECIMENTO E INSTALAÇÃO. AF_03/2023</t>
  </si>
  <si>
    <t>LUMINÁRIA TIPO PLAFON CIRCULAR, DE SOBREPOR, COM LED DE 12/13 W - FORNECIMENTO E INSTALAÇÃO. AF_03/2022</t>
  </si>
  <si>
    <t>SINAPI
103782</t>
  </si>
  <si>
    <t>Luminaria sobrepor compl., corpo ch. aço pintada branca, refletor aletas parabólicas alum.alta pureza e refletância inclusive 2 lâmpadas LED T8 20W temp. de cor 5000k bivolt c/ 1,20m - Ref. CS232AL-N - AMES, 2447 - LUMAVI OU EQUIVALENTE</t>
  </si>
  <si>
    <t>SINAPI
181002</t>
  </si>
  <si>
    <t>Caixa de inspeção em PVC, diâmetro 300 mm, ref TEL-552, marca de referência Termotécnica ou equivalente, inclusive escavação e reaterro</t>
  </si>
  <si>
    <t>DER - ES
020713</t>
  </si>
  <si>
    <t>DER - ES
020712</t>
  </si>
  <si>
    <t>1.1.5</t>
  </si>
  <si>
    <t>Locação de obra com gabarito de madeira</t>
  </si>
  <si>
    <t>DER - ES
010501</t>
  </si>
  <si>
    <t>1.1.6</t>
  </si>
  <si>
    <t>Tapume Telha Metálica Ondulada em aço galvalume 0,50mm Branca h=2,20m, incl. montagem estr. mad.
8"x8", c/adesivo "DER-ES" 60x60cm a cada 10m, incl. faixas pint. esmalte sint. cores azul c/ h=30cm e rosa
c/ h=10cm (Reaproveitamento 2x)</t>
  </si>
  <si>
    <t>DER - ES
020350</t>
  </si>
  <si>
    <t>Conforme projeto arquitetônico = 115,85m2</t>
  </si>
  <si>
    <t>ARMAÇÃO DE BLOCO, SAPATA ISOLADA, VIGA BALDRAME E SAPATA CORRIDA UTILIZANDO AÇO CA-50 DE 12,5 MM - MONTAGEM. AF_01/2024</t>
  </si>
  <si>
    <t>CPU</t>
  </si>
  <si>
    <t>DER - ES
130233</t>
  </si>
  <si>
    <t>LADRILHISTA (OFICIAL - SINDUSCON) (LABOR)</t>
  </si>
  <si>
    <t>SERVENTE (AUXILIAR DE OBRAS - SINDUSCON)
(LABOR)</t>
  </si>
  <si>
    <t>ARGAM COLANTE FLEXIVEL AC III P/ ASSENT. PORCELANATO E PEDRAS (GRANITO E MÁRMORE) (LABOR)</t>
  </si>
  <si>
    <t>REJUNTE PORCELANATO QUARTZOLIT (LABOR)</t>
  </si>
  <si>
    <t>M2</t>
  </si>
  <si>
    <t>PEDRA SÃO TOMÉ</t>
  </si>
  <si>
    <t>13.1</t>
  </si>
  <si>
    <t>13.2</t>
  </si>
  <si>
    <t>13.3</t>
  </si>
  <si>
    <t>13.4</t>
  </si>
  <si>
    <t>13.5</t>
  </si>
  <si>
    <t>14.1.1</t>
  </si>
  <si>
    <t>14.1.2</t>
  </si>
  <si>
    <t>14.1.3</t>
  </si>
  <si>
    <t>14.2.1</t>
  </si>
  <si>
    <t>16.2</t>
  </si>
  <si>
    <t>16.3</t>
  </si>
  <si>
    <t>18.1.1</t>
  </si>
  <si>
    <t>Pedra São Tomé filetada, utilizando dupla colagem de argamassa colante tipo ACIII e rejunte 1mm.</t>
  </si>
  <si>
    <t>SINAPI
96538</t>
  </si>
  <si>
    <t>SINAPI
96539</t>
  </si>
  <si>
    <t>FABRICAÇÃO, MONTAGEM E DESMONTAGEM DE FÔRMA PARA VIGA BALDRAME, EM CHAPA DE MADEIRA COMPENSADA RESINADA, E=17 MM, 2 UTILIZAÇÕES. AF_01/2024</t>
  </si>
  <si>
    <t>MONTAGEM E DESMONTAGEM DE FÔRMA DE PILARES RETANGULARES E ESTRUTURAS SIMILARES, PÉ-DIREITO SIMPLES, EM CHAPA DE MADEIRA COMPENSADA RESINADA, 2 UTILIZAÇÕES. AF_09/2020</t>
  </si>
  <si>
    <t>SINAPI
92415</t>
  </si>
  <si>
    <t>CONCRETAGEM DE VIGAS E LAJES, FCK=25 MPA, PARA LAJES MACIÇAS OU NERVURADAS COM USO DE BOMBA - LANÇAMENTO, ADENSAMENTO E ACABAMENTO. AF_02/2022_PS</t>
  </si>
  <si>
    <t>MONTAGEM E DESMONTAGEM DE FÔRMA DE LAJE MACIÇA, PÉ-DIREITO SIMPLES, EM MADEIRA SERRADA, 2 UTILIZAÇÕES. AF_09/2020</t>
  </si>
  <si>
    <t>SINAPI
92484</t>
  </si>
  <si>
    <t>MONTAGEM E DESMONTAGEM DE FÔRMA DE VIGA, ESCORAMENTO COM PONTALETE DE MADEIRA, PÉ-DIREITO SIMPLES, EM MADEIRA SERRADA, 2 UTILIZAÇÕES. AF_09/2020</t>
  </si>
  <si>
    <t>SINAPI
92447</t>
  </si>
  <si>
    <t>4.1.2</t>
  </si>
  <si>
    <t>CHAPIM SOBRE MUROS LINEARES, EM GRANITO OU MÁRMORE, L = 25 CM, ASSENTADO COM ARGAMASSA 1:6 COM ADITIVO. AF_11/2020</t>
  </si>
  <si>
    <t>SINAPI
101966</t>
  </si>
  <si>
    <t>9.2.2</t>
  </si>
  <si>
    <t>PEITORIL LINEAR EM GRANITO OU MÁRMORE, L = 15CM, COMPRIMENTO DE ATÉ 2M, ASSENTADO COM ARGAMASSA 1:6 COM ADITIVO. AF_11/2020</t>
  </si>
  <si>
    <t>SINAPI
101965</t>
  </si>
  <si>
    <t>Em todas as janelas e básculas; (1,65 m x 7 und) = 11,55 m         (0,85 m x 02 und) = 1,70 m        Total = 13,25 m</t>
  </si>
  <si>
    <t>Conforme projeto hidro-sanitário + 1,00  (ponto de bebedouro)
Total 3,00 unidades</t>
  </si>
  <si>
    <t>11.4.5</t>
  </si>
  <si>
    <t>Ponto padrão de ventilador no teto - considerando eletroduto PVC rígido de 3/4" inclusive conexões (4.5m), fio isolado PVC de 2.5mm2 (21.6m) e caixa PVC 4x4" (1 und)</t>
  </si>
  <si>
    <t xml:space="preserve">DER - ES
151807 </t>
  </si>
  <si>
    <t>Para 04 ventiladores de teto: 04 unidades</t>
  </si>
  <si>
    <t>11.4.6</t>
  </si>
  <si>
    <t>Ponto padrão de tomada 2 pólos mais terra - considerando eletroduto PVC rígido de 3/4" inclusive conexões (5.0m), fio isolado PVC de 2.5mm2 (16.5m) e caixa pvc 4x2" (1 und)</t>
  </si>
  <si>
    <t xml:space="preserve">DER - ES
151803 </t>
  </si>
  <si>
    <t>Para bebedouro: 1,00 unidade</t>
  </si>
  <si>
    <t>Ponto padrão de interruptor para ventilador - considerando eletroduto PVC rígido de 3/4" inclusive conexões
(3.3m), fio isolado PVC de 2.5mm2 (12.0m) e caixa PVC 4x2" (1 und)</t>
  </si>
  <si>
    <t xml:space="preserve">DER - ES
151815 </t>
  </si>
  <si>
    <t>Ventilador de teto base madeira sem alojamento para luminária, ref. Tron ou equivalente, com comando de interruptor simples, sem dimer para regulagem de velocidade</t>
  </si>
  <si>
    <t>DER - ES
170562</t>
  </si>
  <si>
    <t>12.3</t>
  </si>
  <si>
    <t>12.4</t>
  </si>
  <si>
    <t>Bebebedouro elétrico de pressão para portadores de necessidades especiais IBBL BDF300 ou equivalente</t>
  </si>
  <si>
    <t>DER - ES
180702</t>
  </si>
  <si>
    <t>SERVIÇOS COMPLEMENTARES</t>
  </si>
  <si>
    <t>18.2</t>
  </si>
  <si>
    <t>18.2.1</t>
  </si>
  <si>
    <t>DER - ES
210304</t>
  </si>
  <si>
    <t>Banco de concreto armado aparente Fck=15 MPa, com apoios de concreto, largura de 45cm, espessura de 7cm e altura de 45cm</t>
  </si>
  <si>
    <t>Quantativo total de banco de concreto para área externa na fachada da edificação: 2,00 und x 2,00m cada = 4,00 m</t>
  </si>
  <si>
    <t>9 - ACABAMENTOS</t>
  </si>
  <si>
    <t>BDI: 33,25% e Leis Sociais: 157,27%</t>
  </si>
  <si>
    <t>DETALHAMENTO DO BDI</t>
  </si>
  <si>
    <t>Prefeitura de Vargem Alta</t>
  </si>
  <si>
    <r>
      <t>Administração Central -</t>
    </r>
    <r>
      <rPr>
        <b/>
        <sz val="10"/>
        <rFont val="Arial"/>
        <family val="2"/>
      </rPr>
      <t xml:space="preserve"> A</t>
    </r>
  </si>
  <si>
    <r>
      <t xml:space="preserve">Administração Local - </t>
    </r>
    <r>
      <rPr>
        <b/>
        <sz val="10"/>
        <rFont val="Arial"/>
        <family val="2"/>
      </rPr>
      <t>B</t>
    </r>
  </si>
  <si>
    <r>
      <t xml:space="preserve">Tributos - </t>
    </r>
    <r>
      <rPr>
        <b/>
        <sz val="10"/>
        <rFont val="Arial"/>
        <family val="2"/>
      </rPr>
      <t>C</t>
    </r>
  </si>
  <si>
    <r>
      <rPr>
        <b/>
        <sz val="10"/>
        <rFont val="Arial"/>
        <family val="2"/>
      </rPr>
      <t>C1</t>
    </r>
    <r>
      <rPr>
        <sz val="10"/>
        <rFont val="Arial"/>
        <family val="2"/>
      </rPr>
      <t xml:space="preserve"> - ISSQN</t>
    </r>
  </si>
  <si>
    <r>
      <rPr>
        <b/>
        <sz val="10"/>
        <rFont val="Arial"/>
        <family val="2"/>
      </rPr>
      <t>C2</t>
    </r>
    <r>
      <rPr>
        <sz val="10"/>
        <rFont val="Arial"/>
        <family val="2"/>
      </rPr>
      <t xml:space="preserve"> - PIS</t>
    </r>
  </si>
  <si>
    <r>
      <rPr>
        <b/>
        <sz val="10"/>
        <rFont val="Arial"/>
        <family val="2"/>
      </rPr>
      <t>C3</t>
    </r>
    <r>
      <rPr>
        <sz val="10"/>
        <rFont val="Arial"/>
        <family val="2"/>
      </rPr>
      <t xml:space="preserve"> - COFINS</t>
    </r>
  </si>
  <si>
    <r>
      <t xml:space="preserve">Custos financeiros - </t>
    </r>
    <r>
      <rPr>
        <b/>
        <sz val="10"/>
        <rFont val="Arial"/>
        <family val="2"/>
      </rPr>
      <t>D</t>
    </r>
  </si>
  <si>
    <r>
      <t xml:space="preserve">Risco, Garantias e seguros - </t>
    </r>
    <r>
      <rPr>
        <b/>
        <sz val="10"/>
        <rFont val="Arial"/>
        <family val="2"/>
      </rPr>
      <t>E</t>
    </r>
  </si>
  <si>
    <r>
      <t>Lucro -</t>
    </r>
    <r>
      <rPr>
        <b/>
        <sz val="10"/>
        <rFont val="Arial"/>
        <family val="2"/>
      </rPr>
      <t xml:space="preserve"> F</t>
    </r>
  </si>
  <si>
    <t>4 – Demonstrativo de cálculo do BDI</t>
  </si>
  <si>
    <r>
      <t xml:space="preserve">BDI=    </t>
    </r>
    <r>
      <rPr>
        <u/>
        <sz val="10"/>
        <rFont val="Arial"/>
        <family val="2"/>
      </rPr>
      <t xml:space="preserve">(1+A+B+E ) (1+D) (1+F) - 1 </t>
    </r>
  </si>
  <si>
    <t>(1-C)</t>
  </si>
  <si>
    <t xml:space="preserve">Declaro para os devidos fins que o regime de Contribuição Previdenciária adotado para </t>
  </si>
  <si>
    <t xml:space="preserve">a Administração Pública.    </t>
  </si>
  <si>
    <t>Eng./Arq.</t>
  </si>
  <si>
    <t>CREA/CAU:</t>
  </si>
  <si>
    <t>Nome</t>
  </si>
  <si>
    <t>Cargo</t>
  </si>
  <si>
    <t>CONSTRUÇÃO DE CAPELA MORTUÁRIA EM CASTELINHO</t>
  </si>
  <si>
    <t>Condutor de cobre nú, seção de 35mm2, inclusive suportes isoladores e acessórios de fixação, conforme projeto</t>
  </si>
  <si>
    <t>14,50 + 14,15 + 14,50 + 14,15 = 57,30m</t>
  </si>
  <si>
    <t>Rede de luz, incl. padrão entrada de energia trifás., cabo de ligação até barracões, quadro de distrib., disj. E chave de força (quando necessário), cons. 20m entre padrão entrada e QDG, conf. projeto (1 utilização</t>
  </si>
  <si>
    <t>Rede de água com padrão de entrada d'água diâm. 3/4", conf. espec. CESAN, incl. tubos e conexões para alimentação, distribuição, extravasor e limpeza, cons. o padrão a 25m, conf. projeto (1 utilização)</t>
  </si>
  <si>
    <t>2m x 3m = 6 m²</t>
  </si>
  <si>
    <t>15 metros</t>
  </si>
  <si>
    <t>2,80 x 3,90 = 10,90m²</t>
  </si>
  <si>
    <t>FORNECIMENTO E INSTALAÇÃO DE PLACA DE OBRA COM CHAPA GALVANIZADA E ESTRUTURA DE MADEIRA.
AF_03/2022_PS</t>
  </si>
  <si>
    <t>ESCAVAÇÃO MANUAL PARA BLOCO DE COROAMENTO OU SAPATA (INCLUINDO ESCAVAÇÃO PARA COLOCAÇÃO DE FÔRMAS). AF_01/2024</t>
  </si>
  <si>
    <t xml:space="preserve"> FABRICAÇÃO, MONTAGEM E DESMONTAGEM DE FÔRMA PARA SAPATA, EM CHAPA DE MADEIRA COMPENSADA RESINADA, E=17 MM, 2 UTILIZAÇÕES. AF_01/2024</t>
  </si>
  <si>
    <t>(1,60*7,00) + (0,80*2) + 6,40 =19,20 m</t>
  </si>
  <si>
    <r>
      <rPr>
        <sz val="8"/>
        <color indexed="8"/>
        <rFont val="Arial"/>
        <family val="2"/>
      </rPr>
      <t xml:space="preserve">(45,98 + 45,98 + 29,44+ 29,44 + 9,50 + 9,50+9,50 +16,00+ </t>
    </r>
    <r>
      <rPr>
        <b/>
        <sz val="8"/>
        <color indexed="8"/>
        <rFont val="Arial"/>
        <family val="2"/>
      </rPr>
      <t>TOTAL: 195,35m²</t>
    </r>
  </si>
  <si>
    <t>11 PORTICOS DE 14,60M = 160,00M  + 3 PORTICOS DE 6,40M = 19,20M  = 179,20M * 6,28KG/M = 1.125,90KG</t>
  </si>
  <si>
    <t>DER - ES
200738</t>
  </si>
  <si>
    <t>SINAPI 100326</t>
  </si>
  <si>
    <t>6.1.2</t>
  </si>
  <si>
    <t>CUMEEIRA NORMAL PARA TELHA TRAPEZOIDAL DE AÇO, E = 0,5 MM, INCLUSO ACESSÓRIOS DE FIXAÇÃO E
IÇAMENTO. AF_07/2019</t>
  </si>
  <si>
    <t>Extensao da cobertura:2,00 + 10,00 = 10,00m</t>
  </si>
  <si>
    <t>Extensão da cobertura - 24m, conforme o projeto de estrutura metálica</t>
  </si>
  <si>
    <t>15.1.4</t>
  </si>
  <si>
    <t>SINAPI
100725</t>
  </si>
  <si>
    <t>88316 SERVENTE COM ENCARGOS COMPLEMENTARES H C 0,0620000 21,72 1,34</t>
  </si>
  <si>
    <t>TELHADISTA  (OFICIAL - SINDUSCON) (LABOR)</t>
  </si>
  <si>
    <t>TELHA TERMOISOLANTE REVESTIDA EM ACO GALVANIZADO, FACE
SUPERIOR EM TELHA TRAPEZOIDAL E FACE INFERIOR EM CHAPA
PLANA (SEM ACESSORIOS DE FIXACAO), REVESTIMENTO COM
ESPESSURA DE 0,50 MM COM PINTUIRA AMADEIRADA NA FANCE LISA E FACE TRAPEZOIDAL GALVANIZADA,
NUCLEO EM POLIESTIRENO (EPS) DE 30 MM</t>
  </si>
  <si>
    <t>M²</t>
  </si>
  <si>
    <t>Telhado 01: (3,20x2)*2,00 = 14,40m² &gt; TOTAL: 28,80M² (2 DEMÃO)
Telhado 02: (10,00x7,30)*2,00 = 146,00m² &gt;  TOTAL: 192,00M² (2 DEMÃO)
SUB TOTAL: 28,80 +192,00 = 320,80m²(2 DEMÃO)</t>
  </si>
  <si>
    <r>
      <rPr>
        <b/>
        <sz val="8"/>
        <color indexed="8"/>
        <rFont val="Arial"/>
        <family val="2"/>
      </rPr>
      <t xml:space="preserve">ÁREA INTERNA + HALL DE ENTRADA: </t>
    </r>
    <r>
      <rPr>
        <sz val="8"/>
        <color indexed="8"/>
        <rFont val="Arial"/>
        <family val="2"/>
      </rPr>
      <t xml:space="preserve">40,00m²
</t>
    </r>
    <r>
      <rPr>
        <b/>
        <sz val="8"/>
        <color indexed="8"/>
        <rFont val="Arial"/>
        <family val="2"/>
      </rPr>
      <t/>
    </r>
  </si>
  <si>
    <t>A cobertura será em estrutura de metálica tubular quadrada, com vão livre de 12 m, sendo executado o fechamento metálico, as colunas e os serviços diversos. O cobrimento do telhado de duas águas será feito com telha forro com fundo liso amadeirado</t>
  </si>
  <si>
    <t>A trama de aço será composta por terças para telhados de até 2 águas para telha forro com fundo liso amadeirado, incluso transporte vertical.</t>
  </si>
  <si>
    <t>Vargem Alta, 05 de maio de 2025</t>
  </si>
  <si>
    <t>Data Base: SINAPI JANEIRO/2025
DER ES EDIF. JANEIRO/2025</t>
  </si>
  <si>
    <t>Estrut. metálica p/ quadra poliesp. coberta constituída por perfis formados a frio, aço estrutural ASTM A-570 G33 (terças) ASTM A-36 (demais perfis) c/ o sistema de trat. e pint conf descrito em notas da planilha</t>
  </si>
  <si>
    <t xml:space="preserve">TELHA TERMOISOLANTE REVESTIDA EM ACO GALVANIZADO, FACE SUPERIOR EM TELHA TRAPEZOIDAL E FACE INFERIOR EM CHAPA PLANA (SEM ACESSORIOS DE FIXACAO), REVESTIMENTO COM ESPESSURA DE 0,50 MM COM PINTUIRA AMADEIRADA NA FANCE LISA E FACE TRAPEZOIDAL GALVANIZADA,
NUCLEO EM POLIESTIRENO (EPS) DE 30 MM
</t>
  </si>
  <si>
    <t>PINTURA COM TINTA ALQUÍDICA DE FUNDO E ACABAMENTO (ESMALTE SINTÉTICO GRAFITE) PULVERIZADA SOBRE SUPERFÍCIES METÁLICAS (EXCETO PERFIL) EXECUTADO EM OBRA (POR DEMÃO). AF_01/2020_PE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</si>
</sst>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R$&quot;\ * #,##0.00_-;\-&quot;R$&quot;\ * #,##0.00_-;_-&quot;R$&quot;\ * &quot;-&quot;??_-;_-@_-"/>
    <numFmt numFmtId="43" formatCode="_-* #,##0.00_-;\-* #,##0.00_-;_-* &quot;-&quot;??_-;_-@_-"/>
    <numFmt numFmtId="164" formatCode="_(* #,##0.00_);_(* \(#,##0.00\);_(* &quot;-&quot;??_);_(@_)"/>
    <numFmt numFmtId="165" formatCode="0.0%"/>
    <numFmt numFmtId="166" formatCode="0000"/>
    <numFmt numFmtId="167" formatCode="_(* #,##0.000000_);_(* \(#,##0.000000\);_(* &quot;-&quot;??_);_(@_)"/>
    <numFmt numFmtId="168" formatCode="_(* #,##0.000_);_(* \(#,##0.000\);_(* &quot;-&quot;??_);_(@_)"/>
    <numFmt numFmtId="169" formatCode="_(* #,##0_);_(* \(#,##0\);_(* &quot;-&quot;??_);_(@_)"/>
    <numFmt numFmtId="170" formatCode="0.00000"/>
  </numFmts>
  <fonts count="43" x14ac:knownFonts="1">
    <font>
      <sz val="11"/>
      <color theme="1"/>
      <name val="Calibri"/>
      <family val="2"/>
      <scheme val="minor"/>
    </font>
    <font>
      <sz val="11"/>
      <color indexed="8"/>
      <name val="Calibri"/>
      <family val="2"/>
    </font>
    <font>
      <sz val="10"/>
      <color indexed="8"/>
      <name val="Arial"/>
      <family val="2"/>
    </font>
    <font>
      <sz val="11"/>
      <color indexed="8"/>
      <name val="Calibri"/>
      <family val="2"/>
    </font>
    <font>
      <b/>
      <sz val="10"/>
      <color indexed="8"/>
      <name val="Arial"/>
      <family val="2"/>
    </font>
    <font>
      <sz val="11"/>
      <color indexed="8"/>
      <name val="Calibri"/>
      <family val="2"/>
    </font>
    <font>
      <sz val="10"/>
      <color indexed="8"/>
      <name val="Arial"/>
      <family val="2"/>
    </font>
    <font>
      <sz val="8"/>
      <name val="Calibri"/>
      <family val="2"/>
    </font>
    <font>
      <b/>
      <sz val="10"/>
      <name val="Arial"/>
      <family val="2"/>
    </font>
    <font>
      <b/>
      <sz val="12"/>
      <color indexed="8"/>
      <name val="Arial"/>
      <family val="2"/>
    </font>
    <font>
      <b/>
      <sz val="9"/>
      <name val="Arial"/>
      <family val="2"/>
    </font>
    <font>
      <sz val="9"/>
      <name val="Arial"/>
      <family val="2"/>
    </font>
    <font>
      <sz val="10"/>
      <name val="Arial"/>
      <family val="2"/>
    </font>
    <font>
      <b/>
      <sz val="8"/>
      <name val="Arial"/>
      <family val="2"/>
    </font>
    <font>
      <b/>
      <sz val="12"/>
      <name val="Arial"/>
      <family val="2"/>
    </font>
    <font>
      <sz val="8"/>
      <name val="Arial"/>
      <family val="2"/>
    </font>
    <font>
      <b/>
      <sz val="9"/>
      <color indexed="8"/>
      <name val="Arial"/>
      <family val="2"/>
    </font>
    <font>
      <b/>
      <sz val="20"/>
      <name val="Arial"/>
      <family val="2"/>
    </font>
    <font>
      <b/>
      <sz val="14"/>
      <name val="Arial"/>
      <family val="2"/>
    </font>
    <font>
      <sz val="9"/>
      <color indexed="8"/>
      <name val="Arial"/>
      <family val="2"/>
    </font>
    <font>
      <sz val="8"/>
      <color indexed="8"/>
      <name val="Arial"/>
      <family val="2"/>
    </font>
    <font>
      <sz val="3"/>
      <name val="Arial"/>
      <family val="2"/>
    </font>
    <font>
      <b/>
      <sz val="3"/>
      <name val="Arial"/>
      <family val="2"/>
    </font>
    <font>
      <u/>
      <sz val="10"/>
      <name val="Arial"/>
      <family val="2"/>
    </font>
    <font>
      <b/>
      <i/>
      <sz val="14"/>
      <name val="Arial"/>
      <family val="2"/>
    </font>
    <font>
      <sz val="10"/>
      <color indexed="8"/>
      <name val="Calibri"/>
      <family val="2"/>
    </font>
    <font>
      <sz val="9"/>
      <color indexed="81"/>
      <name val="Segoe UI"/>
      <family val="2"/>
    </font>
    <font>
      <b/>
      <sz val="9"/>
      <color indexed="81"/>
      <name val="Tahoma"/>
      <family val="2"/>
    </font>
    <font>
      <sz val="9"/>
      <color indexed="81"/>
      <name val="Tahoma"/>
      <family val="2"/>
    </font>
    <font>
      <sz val="10"/>
      <color indexed="81"/>
      <name val="Tahoma"/>
      <family val="2"/>
    </font>
    <font>
      <b/>
      <sz val="10"/>
      <color indexed="81"/>
      <name val="Tahoma"/>
      <family val="2"/>
    </font>
    <font>
      <b/>
      <sz val="16"/>
      <name val="Arial"/>
      <family val="2"/>
    </font>
    <font>
      <b/>
      <sz val="8"/>
      <color indexed="8"/>
      <name val="Arial"/>
      <family val="2"/>
    </font>
    <font>
      <b/>
      <sz val="14"/>
      <color indexed="8"/>
      <name val="Arial"/>
      <family val="2"/>
    </font>
    <font>
      <sz val="11"/>
      <color theme="1"/>
      <name val="Calibri"/>
      <family val="2"/>
      <scheme val="minor"/>
    </font>
    <font>
      <sz val="9"/>
      <color theme="1"/>
      <name val="Arial"/>
      <family val="2"/>
    </font>
    <font>
      <b/>
      <sz val="9"/>
      <color theme="1"/>
      <name val="Arial"/>
      <family val="2"/>
    </font>
    <font>
      <sz val="8"/>
      <color theme="1"/>
      <name val="Arial"/>
      <family val="2"/>
    </font>
    <font>
      <b/>
      <sz val="8"/>
      <color theme="1"/>
      <name val="Arial"/>
      <family val="2"/>
    </font>
    <font>
      <sz val="11"/>
      <color rgb="FF000000"/>
      <name val="Calibri"/>
      <family val="2"/>
      <charset val="1"/>
    </font>
    <font>
      <b/>
      <sz val="18"/>
      <color indexed="8"/>
      <name val="Arial"/>
      <family val="2"/>
    </font>
    <font>
      <sz val="8"/>
      <name val="Calibri"/>
      <family val="2"/>
      <scheme val="minor"/>
    </font>
    <font>
      <sz val="12"/>
      <color indexed="8"/>
      <name val="Arial"/>
      <family val="2"/>
    </font>
  </fonts>
  <fills count="11">
    <fill>
      <patternFill patternType="none"/>
    </fill>
    <fill>
      <patternFill patternType="gray125"/>
    </fill>
    <fill>
      <patternFill patternType="solid">
        <fgColor indexed="26"/>
        <bgColor indexed="64"/>
      </patternFill>
    </fill>
    <fill>
      <patternFill patternType="solid">
        <fgColor indexed="55"/>
        <bgColor indexed="64"/>
      </patternFill>
    </fill>
    <fill>
      <patternFill patternType="solid">
        <fgColor indexed="9"/>
        <bgColor indexed="64"/>
      </patternFill>
    </fill>
    <fill>
      <patternFill patternType="solid">
        <fgColor indexed="11"/>
        <bgColor indexed="64"/>
      </patternFill>
    </fill>
    <fill>
      <patternFill patternType="solid">
        <fgColor rgb="FFFFC000"/>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0.14999847407452621"/>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top style="thin">
        <color indexed="64"/>
      </top>
      <bottom style="thin">
        <color indexed="64"/>
      </bottom>
      <diagonal/>
    </border>
  </borders>
  <cellStyleXfs count="17">
    <xf numFmtId="0" fontId="0" fillId="0" borderId="0"/>
    <xf numFmtId="0" fontId="3" fillId="0" borderId="0"/>
    <xf numFmtId="44" fontId="5" fillId="0" borderId="0" applyFont="0" applyFill="0" applyBorder="0" applyAlignment="0" applyProtection="0"/>
    <xf numFmtId="0" fontId="12" fillId="0" borderId="0"/>
    <xf numFmtId="0" fontId="34" fillId="0" borderId="0"/>
    <xf numFmtId="9" fontId="5" fillId="0" borderId="0" applyFont="0" applyFill="0" applyBorder="0" applyAlignment="0" applyProtection="0"/>
    <xf numFmtId="9" fontId="12"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43" fontId="5" fillId="0" borderId="0" applyFont="0" applyFill="0" applyBorder="0" applyAlignment="0" applyProtection="0"/>
    <xf numFmtId="43" fontId="1" fillId="0" borderId="0" applyFont="0" applyFill="0" applyBorder="0" applyAlignment="0" applyProtection="0"/>
    <xf numFmtId="164" fontId="12" fillId="0" borderId="0" applyFont="0" applyFill="0" applyBorder="0" applyAlignment="0" applyProtection="0"/>
    <xf numFmtId="0" fontId="34" fillId="0" borderId="0"/>
    <xf numFmtId="0" fontId="39" fillId="0" borderId="0"/>
    <xf numFmtId="0" fontId="34" fillId="0" borderId="0"/>
    <xf numFmtId="0" fontId="12" fillId="0" borderId="0"/>
    <xf numFmtId="9" fontId="12" fillId="0" borderId="0" applyFont="0" applyFill="0" applyBorder="0" applyAlignment="0" applyProtection="0"/>
  </cellStyleXfs>
  <cellXfs count="563">
    <xf numFmtId="0" fontId="0" fillId="0" borderId="0" xfId="0"/>
    <xf numFmtId="0" fontId="6" fillId="0" borderId="0" xfId="0" applyFont="1"/>
    <xf numFmtId="0" fontId="6" fillId="0" borderId="0" xfId="0" applyFont="1" applyAlignment="1">
      <alignment horizontal="center"/>
    </xf>
    <xf numFmtId="49" fontId="6" fillId="0" borderId="0" xfId="9" applyNumberFormat="1" applyFont="1" applyAlignment="1">
      <alignment horizontal="center"/>
    </xf>
    <xf numFmtId="0" fontId="4" fillId="0" borderId="0" xfId="0" applyFont="1"/>
    <xf numFmtId="0" fontId="4" fillId="0" borderId="0" xfId="0" applyFont="1" applyAlignment="1">
      <alignment vertical="center"/>
    </xf>
    <xf numFmtId="0" fontId="4" fillId="0" borderId="0" xfId="0" applyFont="1" applyAlignment="1">
      <alignment horizontal="center" vertical="center" wrapText="1"/>
    </xf>
    <xf numFmtId="0" fontId="2" fillId="0" borderId="0" xfId="0" applyFont="1"/>
    <xf numFmtId="0" fontId="8" fillId="0" borderId="0" xfId="0" applyFont="1" applyAlignment="1">
      <alignment horizontal="center" vertical="center"/>
    </xf>
    <xf numFmtId="43" fontId="4" fillId="0" borderId="0" xfId="0" applyNumberFormat="1" applyFont="1"/>
    <xf numFmtId="9" fontId="4" fillId="0" borderId="0" xfId="0" applyNumberFormat="1" applyFont="1"/>
    <xf numFmtId="0" fontId="4" fillId="0" borderId="1" xfId="9" applyNumberFormat="1" applyFont="1" applyFill="1" applyBorder="1"/>
    <xf numFmtId="0" fontId="11" fillId="0" borderId="0" xfId="0" applyFont="1" applyAlignment="1">
      <alignment horizontal="center" vertical="center"/>
    </xf>
    <xf numFmtId="0" fontId="10" fillId="0" borderId="0" xfId="0" applyFont="1" applyAlignment="1">
      <alignment horizontal="center" vertical="center"/>
    </xf>
    <xf numFmtId="43" fontId="2" fillId="2" borderId="0" xfId="9" applyFont="1" applyFill="1" applyBorder="1" applyAlignment="1" applyProtection="1">
      <alignment vertical="center"/>
      <protection locked="0"/>
    </xf>
    <xf numFmtId="164" fontId="15" fillId="0" borderId="0" xfId="0" applyNumberFormat="1" applyFont="1" applyAlignment="1">
      <alignment horizontal="center" vertical="center" wrapText="1"/>
    </xf>
    <xf numFmtId="0" fontId="10" fillId="0" borderId="1" xfId="0" applyFont="1" applyBorder="1" applyAlignment="1">
      <alignment horizontal="center" vertical="center"/>
    </xf>
    <xf numFmtId="10" fontId="11" fillId="0" borderId="1" xfId="5" applyNumberFormat="1" applyFont="1" applyFill="1" applyBorder="1" applyAlignment="1">
      <alignment horizontal="center" vertical="center"/>
    </xf>
    <xf numFmtId="0" fontId="11" fillId="0" borderId="1" xfId="0" applyFont="1" applyBorder="1" applyAlignment="1">
      <alignment horizontal="left" vertical="center"/>
    </xf>
    <xf numFmtId="9" fontId="11" fillId="0" borderId="1" xfId="5" applyFont="1" applyFill="1" applyBorder="1" applyAlignment="1">
      <alignment horizontal="center" vertical="center"/>
    </xf>
    <xf numFmtId="43" fontId="11" fillId="0" borderId="1" xfId="9" applyFont="1" applyFill="1" applyBorder="1" applyAlignment="1">
      <alignment horizontal="left" vertical="center"/>
    </xf>
    <xf numFmtId="0" fontId="11" fillId="7" borderId="1" xfId="0" applyFont="1" applyFill="1" applyBorder="1" applyAlignment="1">
      <alignment horizontal="left" vertical="center"/>
    </xf>
    <xf numFmtId="164" fontId="10" fillId="0" borderId="1" xfId="0" applyNumberFormat="1" applyFont="1" applyBorder="1" applyAlignment="1">
      <alignment horizontal="left" vertical="center"/>
    </xf>
    <xf numFmtId="164" fontId="11" fillId="0" borderId="1" xfId="0" applyNumberFormat="1" applyFont="1" applyBorder="1" applyAlignment="1">
      <alignment horizontal="left" vertical="center"/>
    </xf>
    <xf numFmtId="9" fontId="10" fillId="7" borderId="1" xfId="5" applyFont="1" applyFill="1" applyBorder="1" applyAlignment="1">
      <alignment horizontal="center" vertical="center"/>
    </xf>
    <xf numFmtId="0" fontId="11" fillId="0" borderId="0" xfId="0" applyFont="1" applyAlignment="1">
      <alignment horizontal="center"/>
    </xf>
    <xf numFmtId="0" fontId="10" fillId="0" borderId="0" xfId="0" applyFont="1" applyAlignment="1">
      <alignment horizontal="left"/>
    </xf>
    <xf numFmtId="0" fontId="11" fillId="0" borderId="0" xfId="0" applyFont="1" applyAlignment="1">
      <alignment vertical="center"/>
    </xf>
    <xf numFmtId="0" fontId="11" fillId="0" borderId="0" xfId="0" applyFont="1" applyAlignment="1">
      <alignment horizontal="left" vertical="center"/>
    </xf>
    <xf numFmtId="0" fontId="13" fillId="0" borderId="0" xfId="0" applyFont="1" applyAlignment="1">
      <alignment horizontal="center" vertical="center" wrapText="1"/>
    </xf>
    <xf numFmtId="17" fontId="10" fillId="0" borderId="0" xfId="0" applyNumberFormat="1" applyFont="1" applyAlignment="1">
      <alignment horizontal="center" vertical="center"/>
    </xf>
    <xf numFmtId="164" fontId="11" fillId="0" borderId="0" xfId="0" applyNumberFormat="1" applyFont="1" applyAlignment="1">
      <alignment horizontal="center" vertical="center"/>
    </xf>
    <xf numFmtId="10" fontId="15" fillId="0" borderId="0" xfId="5" applyNumberFormat="1" applyFont="1" applyBorder="1" applyAlignment="1">
      <alignment horizontal="center" vertical="center" wrapText="1"/>
    </xf>
    <xf numFmtId="9" fontId="11" fillId="0" borderId="0" xfId="5" applyFont="1" applyBorder="1" applyAlignment="1">
      <alignment horizontal="center" vertical="center"/>
    </xf>
    <xf numFmtId="9" fontId="11" fillId="0" borderId="0" xfId="5" applyFont="1" applyFill="1" applyBorder="1" applyAlignment="1">
      <alignment horizontal="center" vertical="center"/>
    </xf>
    <xf numFmtId="10" fontId="11" fillId="0" borderId="0" xfId="5" applyNumberFormat="1" applyFont="1" applyBorder="1" applyAlignment="1">
      <alignment horizontal="center" vertical="center"/>
    </xf>
    <xf numFmtId="43" fontId="11" fillId="0" borderId="0" xfId="9" applyFont="1" applyFill="1" applyBorder="1" applyAlignment="1">
      <alignment horizontal="left" vertical="center"/>
    </xf>
    <xf numFmtId="164" fontId="11" fillId="0" borderId="0" xfId="0" applyNumberFormat="1" applyFont="1" applyAlignment="1">
      <alignment horizontal="left" vertical="center"/>
    </xf>
    <xf numFmtId="10" fontId="11" fillId="0" borderId="0" xfId="5" applyNumberFormat="1" applyFont="1" applyFill="1" applyBorder="1" applyAlignment="1">
      <alignment horizontal="center" vertical="center"/>
    </xf>
    <xf numFmtId="9" fontId="11" fillId="7" borderId="0" xfId="5" applyFont="1" applyFill="1" applyBorder="1" applyAlignment="1">
      <alignment horizontal="center" vertical="center"/>
    </xf>
    <xf numFmtId="43" fontId="11" fillId="0" borderId="0" xfId="9" applyFont="1" applyFill="1" applyBorder="1" applyAlignment="1">
      <alignment horizontal="center" vertical="center"/>
    </xf>
    <xf numFmtId="164" fontId="11" fillId="7" borderId="0" xfId="0" applyNumberFormat="1" applyFont="1" applyFill="1" applyAlignment="1">
      <alignment horizontal="left" vertical="center"/>
    </xf>
    <xf numFmtId="0" fontId="11" fillId="7" borderId="0" xfId="0" applyFont="1" applyFill="1" applyAlignment="1">
      <alignment horizontal="left" vertical="center"/>
    </xf>
    <xf numFmtId="164" fontId="10" fillId="0" borderId="0" xfId="0" applyNumberFormat="1" applyFont="1" applyAlignment="1">
      <alignment horizontal="left" vertical="center"/>
    </xf>
    <xf numFmtId="9" fontId="10" fillId="7" borderId="0" xfId="5" applyFont="1" applyFill="1" applyBorder="1" applyAlignment="1">
      <alignment horizontal="center" vertical="center"/>
    </xf>
    <xf numFmtId="0" fontId="10" fillId="7" borderId="0" xfId="0" applyFont="1" applyFill="1" applyAlignment="1">
      <alignment vertical="center"/>
    </xf>
    <xf numFmtId="164" fontId="10" fillId="7" borderId="0" xfId="0" applyNumberFormat="1" applyFont="1" applyFill="1" applyAlignment="1">
      <alignment vertical="center"/>
    </xf>
    <xf numFmtId="0" fontId="10" fillId="7" borderId="0" xfId="0" applyFont="1" applyFill="1" applyAlignment="1">
      <alignment horizontal="center" vertical="center"/>
    </xf>
    <xf numFmtId="0" fontId="0" fillId="7" borderId="0" xfId="0" applyFill="1"/>
    <xf numFmtId="164" fontId="11" fillId="7" borderId="0" xfId="0" applyNumberFormat="1" applyFont="1" applyFill="1" applyAlignment="1">
      <alignment horizontal="center" vertical="center"/>
    </xf>
    <xf numFmtId="43" fontId="10" fillId="7" borderId="0" xfId="9" applyFont="1" applyFill="1" applyBorder="1" applyAlignment="1">
      <alignment horizontal="left" vertical="center"/>
    </xf>
    <xf numFmtId="164" fontId="10" fillId="7" borderId="0" xfId="5" applyNumberFormat="1" applyFont="1" applyFill="1" applyBorder="1" applyAlignment="1">
      <alignment horizontal="center" vertical="center"/>
    </xf>
    <xf numFmtId="164" fontId="15" fillId="7" borderId="0" xfId="0" applyNumberFormat="1" applyFont="1" applyFill="1" applyAlignment="1">
      <alignment horizontal="center" vertical="center" wrapText="1"/>
    </xf>
    <xf numFmtId="10" fontId="15" fillId="7" borderId="0" xfId="5" applyNumberFormat="1" applyFont="1" applyFill="1" applyBorder="1" applyAlignment="1">
      <alignment horizontal="center" vertical="center" wrapText="1"/>
    </xf>
    <xf numFmtId="0" fontId="13" fillId="7" borderId="0" xfId="0" applyFont="1" applyFill="1" applyAlignment="1">
      <alignment horizontal="center" vertical="center" wrapText="1"/>
    </xf>
    <xf numFmtId="10" fontId="11" fillId="7" borderId="0" xfId="5" applyNumberFormat="1" applyFont="1" applyFill="1" applyBorder="1" applyAlignment="1">
      <alignment horizontal="center" vertical="center"/>
    </xf>
    <xf numFmtId="43" fontId="11" fillId="7" borderId="0" xfId="9" applyFont="1" applyFill="1" applyBorder="1" applyAlignment="1">
      <alignment horizontal="left" vertical="center"/>
    </xf>
    <xf numFmtId="43" fontId="11" fillId="7" borderId="0" xfId="9" applyFont="1" applyFill="1" applyBorder="1" applyAlignment="1">
      <alignment horizontal="center" vertical="center"/>
    </xf>
    <xf numFmtId="0" fontId="11" fillId="7" borderId="0" xfId="0" applyFont="1" applyFill="1" applyAlignment="1">
      <alignment horizontal="center"/>
    </xf>
    <xf numFmtId="164" fontId="10" fillId="7" borderId="0" xfId="0" applyNumberFormat="1" applyFont="1" applyFill="1" applyAlignment="1">
      <alignment horizontal="left" vertical="center"/>
    </xf>
    <xf numFmtId="17" fontId="10" fillId="7" borderId="0" xfId="0" applyNumberFormat="1" applyFont="1" applyFill="1" applyAlignment="1">
      <alignment horizontal="center" vertical="center"/>
    </xf>
    <xf numFmtId="0" fontId="10" fillId="7" borderId="1" xfId="0" applyFont="1" applyFill="1" applyBorder="1" applyAlignment="1">
      <alignment horizontal="center" vertical="center"/>
    </xf>
    <xf numFmtId="0" fontId="4" fillId="0" borderId="4" xfId="9" applyNumberFormat="1" applyFont="1" applyFill="1" applyBorder="1"/>
    <xf numFmtId="0" fontId="19" fillId="0" borderId="0" xfId="0" applyFont="1"/>
    <xf numFmtId="166" fontId="10" fillId="0" borderId="0" xfId="0" applyNumberFormat="1" applyFont="1" applyAlignment="1">
      <alignment vertical="center"/>
    </xf>
    <xf numFmtId="0" fontId="10" fillId="0" borderId="0" xfId="0" applyFont="1" applyAlignment="1">
      <alignment horizontal="left" vertical="center" wrapText="1"/>
    </xf>
    <xf numFmtId="43" fontId="0" fillId="0" borderId="0" xfId="0" applyNumberFormat="1"/>
    <xf numFmtId="0" fontId="10" fillId="8" borderId="1" xfId="0" applyFont="1" applyFill="1" applyBorder="1" applyAlignment="1">
      <alignment horizontal="center" vertical="center"/>
    </xf>
    <xf numFmtId="0" fontId="11" fillId="8" borderId="1" xfId="0" applyFont="1" applyFill="1" applyBorder="1" applyAlignment="1">
      <alignment horizontal="left" vertical="center"/>
    </xf>
    <xf numFmtId="9" fontId="11" fillId="8" borderId="1" xfId="5" applyFont="1" applyFill="1" applyBorder="1" applyAlignment="1">
      <alignment horizontal="center" vertical="center"/>
    </xf>
    <xf numFmtId="9" fontId="11" fillId="7" borderId="1" xfId="5" applyFont="1" applyFill="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xf>
    <xf numFmtId="0" fontId="8" fillId="4" borderId="6" xfId="0" applyFont="1" applyFill="1" applyBorder="1" applyAlignment="1">
      <alignment horizontal="left" vertical="center"/>
    </xf>
    <xf numFmtId="0" fontId="8" fillId="4" borderId="7" xfId="0" applyFont="1" applyFill="1" applyBorder="1" applyAlignment="1">
      <alignment horizontal="left" vertical="center"/>
    </xf>
    <xf numFmtId="0" fontId="8" fillId="4" borderId="8" xfId="0" applyFont="1" applyFill="1" applyBorder="1" applyAlignment="1">
      <alignment horizontal="left" vertical="center"/>
    </xf>
    <xf numFmtId="0" fontId="11" fillId="0" borderId="5" xfId="0" applyFont="1" applyBorder="1" applyAlignment="1">
      <alignment horizontal="center" vertical="center"/>
    </xf>
    <xf numFmtId="0" fontId="11" fillId="0" borderId="9" xfId="0" applyFont="1" applyBorder="1" applyAlignment="1">
      <alignment horizontal="justify" vertical="center" wrapText="1"/>
    </xf>
    <xf numFmtId="0" fontId="15" fillId="0" borderId="1" xfId="0" applyFont="1" applyBorder="1" applyAlignment="1">
      <alignment horizontal="center"/>
    </xf>
    <xf numFmtId="43" fontId="15" fillId="0" borderId="1" xfId="9" applyFont="1" applyBorder="1" applyAlignment="1">
      <alignment horizontal="left"/>
    </xf>
    <xf numFmtId="43" fontId="15" fillId="0" borderId="1" xfId="9" applyFont="1" applyBorder="1" applyAlignment="1">
      <alignment horizontal="center"/>
    </xf>
    <xf numFmtId="0" fontId="15" fillId="0" borderId="0" xfId="0" applyFont="1" applyAlignment="1">
      <alignment horizontal="center"/>
    </xf>
    <xf numFmtId="0" fontId="10" fillId="0" borderId="0" xfId="0" applyFont="1" applyAlignment="1">
      <alignment horizontal="left" wrapText="1"/>
    </xf>
    <xf numFmtId="0" fontId="13" fillId="0" borderId="0" xfId="0" applyFont="1" applyAlignment="1">
      <alignment horizontal="center"/>
    </xf>
    <xf numFmtId="43" fontId="15" fillId="0" borderId="0" xfId="9" applyFont="1" applyBorder="1" applyAlignment="1">
      <alignment horizontal="left"/>
    </xf>
    <xf numFmtId="43" fontId="15" fillId="0" borderId="0" xfId="9" applyFont="1" applyBorder="1" applyAlignment="1">
      <alignment horizontal="center"/>
    </xf>
    <xf numFmtId="0" fontId="11" fillId="0" borderId="7" xfId="0" applyFont="1" applyBorder="1" applyAlignment="1">
      <alignment horizontal="center" vertical="center"/>
    </xf>
    <xf numFmtId="43" fontId="11" fillId="0" borderId="9" xfId="0" applyNumberFormat="1" applyFont="1" applyBorder="1" applyAlignment="1">
      <alignment horizontal="justify" vertical="center" wrapText="1"/>
    </xf>
    <xf numFmtId="0" fontId="11" fillId="0" borderId="9" xfId="0" applyFont="1" applyBorder="1" applyAlignment="1">
      <alignment horizontal="center" vertical="center" wrapText="1"/>
    </xf>
    <xf numFmtId="0" fontId="11" fillId="0" borderId="9" xfId="0" applyFont="1" applyBorder="1" applyAlignment="1">
      <alignment horizontal="left" vertical="center"/>
    </xf>
    <xf numFmtId="0" fontId="15" fillId="0" borderId="1" xfId="0" applyFont="1" applyBorder="1" applyAlignment="1">
      <alignment horizontal="center" vertical="center" wrapText="1"/>
    </xf>
    <xf numFmtId="0" fontId="15" fillId="0" borderId="1" xfId="0" applyFont="1" applyBorder="1" applyAlignment="1">
      <alignment horizontal="right" vertical="center" wrapText="1"/>
    </xf>
    <xf numFmtId="2" fontId="15" fillId="0" borderId="1" xfId="0" applyNumberFormat="1" applyFont="1" applyBorder="1" applyAlignment="1">
      <alignment horizontal="right" vertical="center" wrapText="1"/>
    </xf>
    <xf numFmtId="0" fontId="11" fillId="0" borderId="0" xfId="0" applyFont="1" applyAlignment="1">
      <alignment horizontal="right" vertical="center"/>
    </xf>
    <xf numFmtId="43" fontId="34" fillId="0" borderId="0" xfId="9" applyFont="1"/>
    <xf numFmtId="49" fontId="4" fillId="7" borderId="1" xfId="0" applyNumberFormat="1" applyFont="1" applyFill="1" applyBorder="1" applyAlignment="1">
      <alignment horizontal="center" vertical="center" wrapText="1"/>
    </xf>
    <xf numFmtId="10" fontId="10" fillId="0" borderId="0" xfId="5" applyNumberFormat="1" applyFont="1" applyFill="1" applyBorder="1" applyAlignment="1">
      <alignment horizontal="center" vertical="center"/>
    </xf>
    <xf numFmtId="0" fontId="19" fillId="0" borderId="0" xfId="0" applyFont="1" applyAlignment="1">
      <alignment horizontal="center"/>
    </xf>
    <xf numFmtId="0" fontId="17" fillId="0" borderId="0" xfId="0" applyFont="1" applyAlignment="1">
      <alignment vertical="center" wrapText="1"/>
    </xf>
    <xf numFmtId="0" fontId="8" fillId="0" borderId="0" xfId="0" applyFont="1" applyAlignment="1">
      <alignment horizontal="justify" vertical="center" wrapText="1"/>
    </xf>
    <xf numFmtId="0" fontId="12" fillId="0" borderId="0" xfId="0" applyFont="1" applyAlignment="1">
      <alignment horizontal="justify" vertical="center" wrapText="1"/>
    </xf>
    <xf numFmtId="0" fontId="12" fillId="0" borderId="0" xfId="0" applyFont="1" applyAlignment="1">
      <alignment horizontal="left" vertical="center" wrapText="1"/>
    </xf>
    <xf numFmtId="0" fontId="8" fillId="0" borderId="0" xfId="0" applyFont="1" applyAlignment="1">
      <alignment horizontal="left" vertical="center" wrapText="1"/>
    </xf>
    <xf numFmtId="0" fontId="12" fillId="0" borderId="0" xfId="0" applyFont="1" applyAlignment="1">
      <alignment horizontal="left"/>
    </xf>
    <xf numFmtId="0" fontId="12" fillId="0" borderId="0" xfId="0" applyFont="1" applyAlignment="1">
      <alignment horizontal="left" vertical="top"/>
    </xf>
    <xf numFmtId="0" fontId="8" fillId="0" borderId="0" xfId="0" applyFont="1" applyAlignment="1">
      <alignment horizontal="right" wrapText="1"/>
    </xf>
    <xf numFmtId="0" fontId="12" fillId="0" borderId="0" xfId="0" applyFont="1" applyAlignment="1">
      <alignment horizontal="center"/>
    </xf>
    <xf numFmtId="0" fontId="12" fillId="0" borderId="0" xfId="0" applyFont="1" applyAlignment="1">
      <alignment horizontal="center" wrapText="1"/>
    </xf>
    <xf numFmtId="43" fontId="32" fillId="7" borderId="1" xfId="9" applyFont="1" applyFill="1" applyBorder="1" applyAlignment="1" applyProtection="1">
      <alignment horizontal="left" vertical="center" wrapText="1"/>
    </xf>
    <xf numFmtId="43" fontId="20" fillId="7" borderId="1" xfId="9" applyFont="1" applyFill="1" applyBorder="1" applyAlignment="1" applyProtection="1">
      <alignment vertical="center"/>
      <protection locked="0"/>
    </xf>
    <xf numFmtId="43" fontId="20" fillId="7" borderId="1" xfId="9" applyFont="1" applyFill="1" applyBorder="1" applyAlignment="1" applyProtection="1">
      <alignment horizontal="left" vertical="center" wrapText="1"/>
    </xf>
    <xf numFmtId="0" fontId="20" fillId="7" borderId="1" xfId="0" applyFont="1" applyFill="1" applyBorder="1" applyAlignment="1">
      <alignment horizontal="center" vertical="center" wrapText="1"/>
    </xf>
    <xf numFmtId="0" fontId="15" fillId="0" borderId="1" xfId="0" applyFont="1" applyBorder="1" applyAlignment="1">
      <alignment horizontal="center" vertical="center"/>
    </xf>
    <xf numFmtId="0" fontId="37" fillId="7" borderId="1" xfId="0" applyFont="1" applyFill="1" applyBorder="1" applyAlignment="1">
      <alignment horizontal="center" vertical="center" wrapText="1"/>
    </xf>
    <xf numFmtId="0" fontId="15" fillId="0" borderId="1" xfId="0" applyFont="1" applyBorder="1" applyAlignment="1">
      <alignment horizontal="left" vertical="center" wrapText="1"/>
    </xf>
    <xf numFmtId="43" fontId="20" fillId="7" borderId="1" xfId="9" applyFont="1" applyFill="1" applyBorder="1" applyAlignment="1" applyProtection="1">
      <alignment horizontal="center" vertical="center" wrapText="1"/>
    </xf>
    <xf numFmtId="0" fontId="20" fillId="0" borderId="0" xfId="0" applyFont="1"/>
    <xf numFmtId="0" fontId="20" fillId="0" borderId="0" xfId="0" applyFont="1" applyAlignment="1">
      <alignment horizontal="center"/>
    </xf>
    <xf numFmtId="49" fontId="19" fillId="0" borderId="0" xfId="9" applyNumberFormat="1" applyFont="1" applyAlignment="1">
      <alignment horizontal="center"/>
    </xf>
    <xf numFmtId="43" fontId="19" fillId="0" borderId="0" xfId="9" applyFont="1" applyAlignment="1">
      <alignment horizontal="center"/>
    </xf>
    <xf numFmtId="0" fontId="0" fillId="0" borderId="0" xfId="0" applyAlignment="1">
      <alignment horizontal="left" vertical="top" wrapText="1"/>
    </xf>
    <xf numFmtId="43" fontId="11" fillId="0" borderId="1" xfId="9" applyFont="1" applyFill="1" applyBorder="1" applyAlignment="1">
      <alignment horizontal="center" vertical="center"/>
    </xf>
    <xf numFmtId="10" fontId="11" fillId="0" borderId="1" xfId="5" applyNumberFormat="1" applyFont="1" applyBorder="1" applyAlignment="1">
      <alignment horizontal="center" vertical="center"/>
    </xf>
    <xf numFmtId="43" fontId="11" fillId="7" borderId="1" xfId="9" applyFont="1" applyFill="1" applyBorder="1" applyAlignment="1">
      <alignment horizontal="center" vertical="center"/>
    </xf>
    <xf numFmtId="10" fontId="11" fillId="0" borderId="1" xfId="5" applyNumberFormat="1" applyFont="1" applyBorder="1" applyAlignment="1">
      <alignment horizontal="center" vertical="center" wrapText="1"/>
    </xf>
    <xf numFmtId="9" fontId="11" fillId="0" borderId="1" xfId="5" applyFont="1" applyBorder="1" applyAlignment="1">
      <alignment horizontal="center" vertical="center" wrapText="1"/>
    </xf>
    <xf numFmtId="10" fontId="0" fillId="0" borderId="0" xfId="0" applyNumberFormat="1"/>
    <xf numFmtId="0" fontId="32" fillId="0" borderId="11" xfId="0" applyFont="1" applyBorder="1" applyAlignment="1">
      <alignment horizontal="center"/>
    </xf>
    <xf numFmtId="0" fontId="15" fillId="0" borderId="0" xfId="0" applyFont="1" applyAlignment="1">
      <alignment vertical="center"/>
    </xf>
    <xf numFmtId="17" fontId="10" fillId="0" borderId="1" xfId="0" applyNumberFormat="1" applyFont="1" applyBorder="1" applyAlignment="1">
      <alignment horizontal="center" vertical="center"/>
    </xf>
    <xf numFmtId="164" fontId="11" fillId="0" borderId="1" xfId="0" applyNumberFormat="1" applyFont="1" applyBorder="1" applyAlignment="1">
      <alignment horizontal="center" vertical="center"/>
    </xf>
    <xf numFmtId="9" fontId="11" fillId="0" borderId="1" xfId="5" applyFont="1" applyBorder="1" applyAlignment="1">
      <alignment horizontal="center" vertical="center"/>
    </xf>
    <xf numFmtId="10" fontId="11" fillId="7" borderId="1" xfId="5" applyNumberFormat="1" applyFont="1" applyFill="1" applyBorder="1" applyAlignment="1">
      <alignment horizontal="center" vertical="center"/>
    </xf>
    <xf numFmtId="164" fontId="11" fillId="7" borderId="1" xfId="0" applyNumberFormat="1" applyFont="1" applyFill="1" applyBorder="1" applyAlignment="1">
      <alignment horizontal="left" vertical="center"/>
    </xf>
    <xf numFmtId="44" fontId="11" fillId="0" borderId="1" xfId="2" applyFont="1" applyFill="1" applyBorder="1" applyAlignment="1">
      <alignment horizontal="center" vertical="center"/>
    </xf>
    <xf numFmtId="0" fontId="10" fillId="0" borderId="1" xfId="0" applyFont="1" applyBorder="1" applyAlignment="1">
      <alignment horizontal="center" vertical="center" wrapText="1"/>
    </xf>
    <xf numFmtId="0" fontId="19" fillId="0" borderId="0" xfId="0" applyFont="1" applyAlignment="1">
      <alignment vertical="center"/>
    </xf>
    <xf numFmtId="43" fontId="19" fillId="0" borderId="0" xfId="9" applyFont="1" applyAlignment="1">
      <alignment horizontal="center" vertical="center"/>
    </xf>
    <xf numFmtId="43" fontId="6" fillId="0" borderId="0" xfId="9" applyFont="1" applyAlignment="1">
      <alignment horizontal="center" vertical="center"/>
    </xf>
    <xf numFmtId="0" fontId="2" fillId="0" borderId="20" xfId="0" applyFont="1" applyBorder="1"/>
    <xf numFmtId="0" fontId="4" fillId="0" borderId="22" xfId="0" applyFont="1" applyBorder="1"/>
    <xf numFmtId="0" fontId="4" fillId="0" borderId="22" xfId="0" applyFont="1" applyBorder="1" applyAlignment="1">
      <alignment vertical="center"/>
    </xf>
    <xf numFmtId="0" fontId="4" fillId="0" borderId="22" xfId="0" applyFont="1" applyBorder="1" applyAlignment="1">
      <alignment horizontal="center" vertical="center" wrapText="1"/>
    </xf>
    <xf numFmtId="43" fontId="2" fillId="0" borderId="22" xfId="9" applyFont="1" applyBorder="1" applyAlignment="1">
      <alignment vertical="center"/>
    </xf>
    <xf numFmtId="0" fontId="4" fillId="0" borderId="22" xfId="9" applyNumberFormat="1" applyFont="1" applyFill="1" applyBorder="1"/>
    <xf numFmtId="17" fontId="10" fillId="0" borderId="30" xfId="0" applyNumberFormat="1" applyFont="1" applyBorder="1" applyAlignment="1">
      <alignment horizontal="center" vertical="center"/>
    </xf>
    <xf numFmtId="164" fontId="11" fillId="0" borderId="30" xfId="0" applyNumberFormat="1" applyFont="1" applyBorder="1" applyAlignment="1">
      <alignment horizontal="center" vertical="center"/>
    </xf>
    <xf numFmtId="0" fontId="10" fillId="0" borderId="30" xfId="0" applyFont="1" applyBorder="1" applyAlignment="1">
      <alignment horizontal="center" vertical="center"/>
    </xf>
    <xf numFmtId="9" fontId="11" fillId="0" borderId="30" xfId="5" applyFont="1" applyFill="1" applyBorder="1" applyAlignment="1">
      <alignment horizontal="center" vertical="center"/>
    </xf>
    <xf numFmtId="43" fontId="11" fillId="0" borderId="30" xfId="9" applyFont="1" applyFill="1" applyBorder="1" applyAlignment="1">
      <alignment horizontal="center" vertical="center"/>
    </xf>
    <xf numFmtId="10" fontId="11" fillId="0" borderId="30" xfId="5" applyNumberFormat="1" applyFont="1" applyBorder="1" applyAlignment="1">
      <alignment horizontal="center" vertical="center"/>
    </xf>
    <xf numFmtId="0" fontId="10" fillId="7" borderId="30" xfId="0" applyFont="1" applyFill="1" applyBorder="1" applyAlignment="1">
      <alignment horizontal="center" vertical="center"/>
    </xf>
    <xf numFmtId="10" fontId="11" fillId="7" borderId="30" xfId="5" applyNumberFormat="1" applyFont="1" applyFill="1" applyBorder="1" applyAlignment="1">
      <alignment horizontal="center" vertical="center"/>
    </xf>
    <xf numFmtId="164" fontId="11" fillId="0" borderId="30" xfId="0" applyNumberFormat="1" applyFont="1" applyBorder="1" applyAlignment="1">
      <alignment horizontal="left" vertical="center"/>
    </xf>
    <xf numFmtId="0" fontId="11" fillId="0" borderId="30" xfId="0" applyFont="1" applyBorder="1" applyAlignment="1">
      <alignment horizontal="left" vertical="center"/>
    </xf>
    <xf numFmtId="44" fontId="11" fillId="0" borderId="30" xfId="2" applyFont="1" applyFill="1" applyBorder="1" applyAlignment="1">
      <alignment horizontal="center" vertical="center"/>
    </xf>
    <xf numFmtId="0" fontId="11" fillId="7" borderId="30" xfId="0" applyFont="1" applyFill="1" applyBorder="1" applyAlignment="1">
      <alignment horizontal="left" vertical="center"/>
    </xf>
    <xf numFmtId="9" fontId="11" fillId="7" borderId="30" xfId="5" applyFont="1" applyFill="1" applyBorder="1" applyAlignment="1">
      <alignment horizontal="center" vertical="center"/>
    </xf>
    <xf numFmtId="9" fontId="11" fillId="8" borderId="30" xfId="5" applyFont="1" applyFill="1" applyBorder="1" applyAlignment="1">
      <alignment horizontal="center" vertical="center"/>
    </xf>
    <xf numFmtId="0" fontId="10" fillId="0" borderId="3" xfId="0" applyFont="1" applyBorder="1" applyAlignment="1">
      <alignment horizontal="center" vertical="center"/>
    </xf>
    <xf numFmtId="0" fontId="11" fillId="0" borderId="3" xfId="0" applyFont="1" applyBorder="1" applyAlignment="1">
      <alignment horizontal="center"/>
    </xf>
    <xf numFmtId="164" fontId="10" fillId="0" borderId="30" xfId="0" applyNumberFormat="1" applyFont="1" applyBorder="1" applyAlignment="1">
      <alignment horizontal="left" vertical="center"/>
    </xf>
    <xf numFmtId="10" fontId="11" fillId="0" borderId="30" xfId="5" applyNumberFormat="1" applyFont="1" applyFill="1" applyBorder="1" applyAlignment="1">
      <alignment horizontal="center" vertical="center"/>
    </xf>
    <xf numFmtId="0" fontId="11" fillId="0" borderId="28" xfId="0" applyFont="1" applyBorder="1" applyAlignment="1">
      <alignment horizontal="center"/>
    </xf>
    <xf numFmtId="0" fontId="11" fillId="0" borderId="29" xfId="0" applyFont="1" applyBorder="1" applyAlignment="1">
      <alignment horizontal="left" vertical="center"/>
    </xf>
    <xf numFmtId="10" fontId="11" fillId="0" borderId="29" xfId="5" applyNumberFormat="1" applyFont="1" applyFill="1" applyBorder="1" applyAlignment="1">
      <alignment horizontal="center" vertical="center"/>
    </xf>
    <xf numFmtId="10" fontId="10" fillId="0" borderId="31" xfId="5" applyNumberFormat="1" applyFont="1" applyFill="1" applyBorder="1" applyAlignment="1">
      <alignment horizontal="center" vertical="center"/>
    </xf>
    <xf numFmtId="0" fontId="15" fillId="0" borderId="1" xfId="0" applyFont="1" applyBorder="1" applyAlignment="1">
      <alignment horizontal="left" wrapText="1"/>
    </xf>
    <xf numFmtId="0" fontId="4" fillId="0" borderId="0" xfId="9" applyNumberFormat="1" applyFont="1" applyFill="1" applyBorder="1"/>
    <xf numFmtId="43" fontId="32" fillId="7" borderId="0" xfId="9" applyFont="1" applyFill="1" applyBorder="1" applyAlignment="1" applyProtection="1">
      <alignment vertical="center" wrapText="1"/>
    </xf>
    <xf numFmtId="44" fontId="11" fillId="7" borderId="1" xfId="2" applyFont="1" applyFill="1" applyBorder="1" applyAlignment="1">
      <alignment horizontal="left" vertical="center"/>
    </xf>
    <xf numFmtId="44" fontId="11" fillId="0" borderId="1" xfId="2" applyFont="1" applyFill="1" applyBorder="1" applyAlignment="1">
      <alignment horizontal="left" vertical="center"/>
    </xf>
    <xf numFmtId="44" fontId="11" fillId="0" borderId="1" xfId="2" applyFont="1" applyBorder="1" applyAlignment="1">
      <alignment horizontal="center" vertical="center"/>
    </xf>
    <xf numFmtId="0" fontId="15" fillId="0" borderId="1" xfId="0" applyFont="1" applyBorder="1" applyAlignment="1">
      <alignment horizontal="center" wrapText="1"/>
    </xf>
    <xf numFmtId="9" fontId="11" fillId="8" borderId="10" xfId="5" applyFont="1" applyFill="1" applyBorder="1" applyAlignment="1">
      <alignment horizontal="center" vertical="center"/>
    </xf>
    <xf numFmtId="9" fontId="11" fillId="8" borderId="25" xfId="5" applyFont="1" applyFill="1" applyBorder="1" applyAlignment="1">
      <alignment horizontal="center" vertical="center"/>
    </xf>
    <xf numFmtId="0" fontId="37" fillId="0" borderId="1" xfId="0" applyFont="1" applyBorder="1" applyAlignment="1">
      <alignment horizontal="left" vertical="top" wrapText="1"/>
    </xf>
    <xf numFmtId="43" fontId="32" fillId="0" borderId="0" xfId="9" applyFont="1" applyBorder="1" applyAlignment="1">
      <alignment horizontal="center"/>
    </xf>
    <xf numFmtId="0" fontId="20" fillId="7" borderId="1" xfId="9" applyNumberFormat="1" applyFont="1" applyFill="1" applyBorder="1" applyAlignment="1" applyProtection="1">
      <alignment vertical="center" wrapText="1"/>
    </xf>
    <xf numFmtId="0" fontId="20" fillId="7" borderId="1" xfId="10" applyNumberFormat="1" applyFont="1" applyFill="1" applyBorder="1" applyAlignment="1" applyProtection="1">
      <alignment vertical="center" wrapText="1"/>
    </xf>
    <xf numFmtId="0" fontId="20" fillId="7" borderId="1" xfId="0" applyFont="1" applyFill="1" applyBorder="1" applyAlignment="1">
      <alignment horizontal="left" vertical="top" wrapText="1"/>
    </xf>
    <xf numFmtId="49" fontId="20" fillId="7" borderId="1" xfId="0" applyNumberFormat="1" applyFont="1" applyFill="1" applyBorder="1" applyAlignment="1" applyProtection="1">
      <alignment horizontal="left" vertical="center" wrapText="1"/>
      <protection locked="0"/>
    </xf>
    <xf numFmtId="0" fontId="32" fillId="7" borderId="1" xfId="0" applyFont="1" applyFill="1" applyBorder="1" applyAlignment="1">
      <alignment horizontal="center" vertical="center" wrapText="1"/>
    </xf>
    <xf numFmtId="43" fontId="32" fillId="7" borderId="1" xfId="9" applyFont="1" applyFill="1" applyBorder="1" applyAlignment="1" applyProtection="1">
      <alignment vertical="center"/>
      <protection locked="0"/>
    </xf>
    <xf numFmtId="0" fontId="37" fillId="7" borderId="1" xfId="0" applyFont="1" applyFill="1" applyBorder="1" applyAlignment="1">
      <alignment horizontal="left" vertical="top" wrapText="1"/>
    </xf>
    <xf numFmtId="0" fontId="15" fillId="0" borderId="1" xfId="0" applyFont="1" applyBorder="1" applyAlignment="1">
      <alignment horizontal="left" vertical="top" wrapText="1"/>
    </xf>
    <xf numFmtId="0" fontId="38" fillId="7" borderId="1" xfId="0" applyFont="1" applyFill="1" applyBorder="1" applyAlignment="1">
      <alignment horizontal="left" vertical="top" wrapText="1"/>
    </xf>
    <xf numFmtId="0" fontId="37" fillId="7" borderId="1" xfId="9" applyNumberFormat="1" applyFont="1" applyFill="1" applyBorder="1" applyAlignment="1">
      <alignment horizontal="left" vertical="top" wrapText="1"/>
    </xf>
    <xf numFmtId="0" fontId="32" fillId="0" borderId="0" xfId="9" applyNumberFormat="1" applyFont="1" applyFill="1" applyBorder="1" applyAlignment="1">
      <alignment horizontal="center"/>
    </xf>
    <xf numFmtId="49" fontId="32" fillId="7" borderId="1" xfId="0" applyNumberFormat="1" applyFont="1" applyFill="1" applyBorder="1" applyAlignment="1" applyProtection="1">
      <alignment horizontal="left" vertical="center" wrapText="1"/>
      <protection locked="0"/>
    </xf>
    <xf numFmtId="0" fontId="40" fillId="0" borderId="0" xfId="0" applyFont="1"/>
    <xf numFmtId="0" fontId="33" fillId="0" borderId="0" xfId="0" applyFont="1"/>
    <xf numFmtId="0" fontId="2" fillId="0" borderId="0" xfId="0" applyFont="1" applyAlignment="1">
      <alignment horizontal="center"/>
    </xf>
    <xf numFmtId="0" fontId="16" fillId="0" borderId="0" xfId="0" applyFont="1" applyAlignment="1">
      <alignment horizontal="center"/>
    </xf>
    <xf numFmtId="43" fontId="2" fillId="9" borderId="0" xfId="9" applyFont="1" applyFill="1" applyBorder="1" applyAlignment="1" applyProtection="1">
      <alignment vertical="center"/>
      <protection locked="0"/>
    </xf>
    <xf numFmtId="0" fontId="10" fillId="0" borderId="0" xfId="0" applyFont="1" applyAlignment="1">
      <alignment vertical="center"/>
    </xf>
    <xf numFmtId="43" fontId="19" fillId="7" borderId="1" xfId="9" applyFont="1" applyFill="1" applyBorder="1" applyAlignment="1" applyProtection="1">
      <alignment vertical="center"/>
      <protection locked="0"/>
    </xf>
    <xf numFmtId="43" fontId="19" fillId="7" borderId="1" xfId="9" applyFont="1" applyFill="1" applyBorder="1" applyAlignment="1" applyProtection="1">
      <alignment horizontal="left" vertical="center" wrapText="1"/>
    </xf>
    <xf numFmtId="0" fontId="20" fillId="7" borderId="1" xfId="9" applyNumberFormat="1" applyFont="1" applyFill="1" applyBorder="1" applyAlignment="1" applyProtection="1">
      <alignment horizontal="left" vertical="center" wrapText="1"/>
    </xf>
    <xf numFmtId="0" fontId="32" fillId="7" borderId="1" xfId="9" applyNumberFormat="1" applyFont="1" applyFill="1" applyBorder="1" applyAlignment="1" applyProtection="1">
      <alignment horizontal="left" vertical="center" wrapText="1"/>
    </xf>
    <xf numFmtId="49" fontId="20" fillId="7" borderId="1" xfId="9" applyNumberFormat="1" applyFont="1" applyFill="1" applyBorder="1" applyAlignment="1" applyProtection="1">
      <alignment horizontal="center" vertical="center" wrapText="1"/>
    </xf>
    <xf numFmtId="0" fontId="37" fillId="0" borderId="1" xfId="0" applyFont="1" applyBorder="1" applyAlignment="1">
      <alignment horizontal="left" vertical="center" wrapText="1"/>
    </xf>
    <xf numFmtId="43" fontId="20" fillId="0" borderId="1" xfId="10" applyFont="1" applyFill="1" applyBorder="1" applyAlignment="1" applyProtection="1">
      <alignment vertical="center"/>
      <protection locked="0"/>
    </xf>
    <xf numFmtId="0" fontId="18" fillId="0" borderId="0" xfId="0" applyFont="1" applyAlignment="1">
      <alignment horizontal="center" vertical="center"/>
    </xf>
    <xf numFmtId="44" fontId="11" fillId="0" borderId="1" xfId="0" applyNumberFormat="1" applyFont="1" applyBorder="1" applyAlignment="1">
      <alignment horizontal="center" vertical="center" wrapText="1"/>
    </xf>
    <xf numFmtId="44" fontId="11" fillId="0" borderId="1" xfId="9" applyNumberFormat="1" applyFont="1" applyFill="1" applyBorder="1" applyAlignment="1">
      <alignment horizontal="left" vertical="center"/>
    </xf>
    <xf numFmtId="49" fontId="15" fillId="0" borderId="1" xfId="0" applyNumberFormat="1" applyFont="1" applyBorder="1" applyAlignment="1">
      <alignment horizontal="center" vertical="center" wrapText="1"/>
    </xf>
    <xf numFmtId="49" fontId="11" fillId="7" borderId="1" xfId="0" applyNumberFormat="1" applyFont="1" applyFill="1" applyBorder="1" applyAlignment="1">
      <alignment horizontal="center" vertical="center" wrapText="1"/>
    </xf>
    <xf numFmtId="43" fontId="11" fillId="0" borderId="10" xfId="0" applyNumberFormat="1" applyFont="1" applyBorder="1" applyAlignment="1">
      <alignment horizontal="center" vertical="center" wrapText="1"/>
    </xf>
    <xf numFmtId="0" fontId="9" fillId="0" borderId="0" xfId="14" applyFont="1" applyAlignment="1">
      <alignment wrapText="1"/>
    </xf>
    <xf numFmtId="0" fontId="42" fillId="0" borderId="0" xfId="14" applyFont="1" applyAlignment="1">
      <alignment wrapText="1"/>
    </xf>
    <xf numFmtId="0" fontId="42" fillId="0" borderId="0" xfId="14" applyFont="1" applyAlignment="1">
      <alignment horizontal="left" wrapText="1"/>
    </xf>
    <xf numFmtId="0" fontId="12" fillId="0" borderId="0" xfId="4" applyFont="1" applyAlignment="1">
      <alignment wrapText="1"/>
    </xf>
    <xf numFmtId="0" fontId="4" fillId="0" borderId="0" xfId="14" applyFont="1" applyAlignment="1">
      <alignment horizontal="center" wrapText="1"/>
    </xf>
    <xf numFmtId="0" fontId="2" fillId="0" borderId="0" xfId="14" applyFont="1" applyAlignment="1">
      <alignment wrapText="1"/>
    </xf>
    <xf numFmtId="0" fontId="2" fillId="0" borderId="0" xfId="14" applyFont="1" applyAlignment="1">
      <alignment horizontal="left" wrapText="1"/>
    </xf>
    <xf numFmtId="0" fontId="20" fillId="0" borderId="0" xfId="14" applyFont="1" applyAlignment="1">
      <alignment horizontal="right" vertical="center" wrapText="1"/>
    </xf>
    <xf numFmtId="0" fontId="4" fillId="0" borderId="0" xfId="14" applyFont="1" applyAlignment="1">
      <alignment wrapText="1"/>
    </xf>
    <xf numFmtId="0" fontId="4" fillId="2" borderId="0" xfId="14" applyFont="1" applyFill="1" applyAlignment="1" applyProtection="1">
      <alignment horizontal="left" vertical="center" wrapText="1"/>
      <protection locked="0"/>
    </xf>
    <xf numFmtId="10" fontId="4" fillId="2" borderId="0" xfId="14" applyNumberFormat="1" applyFont="1" applyFill="1" applyAlignment="1" applyProtection="1">
      <alignment horizontal="left" vertical="center" wrapText="1"/>
      <protection locked="0"/>
    </xf>
    <xf numFmtId="0" fontId="2" fillId="0" borderId="0" xfId="14" applyFont="1" applyAlignment="1">
      <alignment horizontal="right" vertical="center" wrapText="1"/>
    </xf>
    <xf numFmtId="10" fontId="4" fillId="0" borderId="0" xfId="14" applyNumberFormat="1" applyFont="1" applyAlignment="1">
      <alignment horizontal="left" vertical="center" wrapText="1"/>
    </xf>
    <xf numFmtId="0" fontId="8" fillId="0" borderId="0" xfId="4" applyFont="1" applyAlignment="1">
      <alignment wrapText="1"/>
    </xf>
    <xf numFmtId="0" fontId="21" fillId="0" borderId="0" xfId="4" applyFont="1" applyAlignment="1">
      <alignment wrapText="1"/>
    </xf>
    <xf numFmtId="0" fontId="22" fillId="0" borderId="0" xfId="4" applyFont="1" applyAlignment="1">
      <alignment wrapText="1"/>
    </xf>
    <xf numFmtId="0" fontId="8" fillId="0" borderId="0" xfId="4" applyFont="1" applyAlignment="1">
      <alignment horizontal="center" wrapText="1"/>
    </xf>
    <xf numFmtId="0" fontId="12" fillId="2" borderId="0" xfId="4" applyFont="1" applyFill="1" applyAlignment="1" applyProtection="1">
      <alignment wrapText="1"/>
      <protection locked="0"/>
    </xf>
    <xf numFmtId="0" fontId="22" fillId="0" borderId="0" xfId="4" applyFont="1" applyAlignment="1">
      <alignment horizontal="center" wrapText="1"/>
    </xf>
    <xf numFmtId="0" fontId="12" fillId="0" borderId="0" xfId="4" applyFont="1" applyAlignment="1">
      <alignment horizontal="center" wrapText="1"/>
    </xf>
    <xf numFmtId="0" fontId="12" fillId="0" borderId="0" xfId="15" applyAlignment="1">
      <alignment horizontal="right" wrapText="1"/>
    </xf>
    <xf numFmtId="0" fontId="12" fillId="0" borderId="13" xfId="15" applyBorder="1" applyAlignment="1">
      <alignment horizontal="justify" vertical="top" wrapText="1"/>
    </xf>
    <xf numFmtId="2" fontId="12" fillId="2" borderId="14" xfId="15" applyNumberFormat="1" applyFill="1" applyBorder="1" applyAlignment="1" applyProtection="1">
      <alignment horizontal="center" vertical="top" wrapText="1"/>
      <protection locked="0"/>
    </xf>
    <xf numFmtId="0" fontId="12" fillId="0" borderId="4" xfId="15" applyBorder="1" applyAlignment="1">
      <alignment horizontal="center" vertical="top" wrapText="1"/>
    </xf>
    <xf numFmtId="170" fontId="12" fillId="0" borderId="0" xfId="4" applyNumberFormat="1" applyFont="1" applyAlignment="1">
      <alignment wrapText="1"/>
    </xf>
    <xf numFmtId="0" fontId="2" fillId="0" borderId="0" xfId="4" applyFont="1" applyAlignment="1">
      <alignment horizontal="center" wrapText="1"/>
    </xf>
    <xf numFmtId="0" fontId="12" fillId="0" borderId="0" xfId="15" applyAlignment="1">
      <alignment wrapText="1"/>
    </xf>
    <xf numFmtId="0" fontId="12" fillId="0" borderId="0" xfId="15" applyAlignment="1">
      <alignment horizontal="center" wrapText="1"/>
    </xf>
    <xf numFmtId="0" fontId="21" fillId="0" borderId="0" xfId="15" applyFont="1" applyAlignment="1">
      <alignment wrapText="1"/>
    </xf>
    <xf numFmtId="0" fontId="22" fillId="0" borderId="0" xfId="15" applyFont="1" applyAlignment="1">
      <alignment horizontal="center" wrapText="1"/>
    </xf>
    <xf numFmtId="0" fontId="22" fillId="0" borderId="0" xfId="15" applyFont="1" applyAlignment="1">
      <alignment wrapText="1"/>
    </xf>
    <xf numFmtId="165" fontId="25" fillId="0" borderId="0" xfId="16" applyNumberFormat="1" applyFont="1" applyAlignment="1" applyProtection="1">
      <alignment horizontal="center" wrapText="1"/>
    </xf>
    <xf numFmtId="0" fontId="15" fillId="0" borderId="0" xfId="4" applyFont="1" applyAlignment="1">
      <alignment horizontal="left" wrapText="1"/>
    </xf>
    <xf numFmtId="0" fontId="12" fillId="0" borderId="0" xfId="4" applyFont="1" applyAlignment="1">
      <alignment horizontal="right" wrapText="1"/>
    </xf>
    <xf numFmtId="0" fontId="10" fillId="2" borderId="0" xfId="14" applyFont="1" applyFill="1" applyAlignment="1" applyProtection="1">
      <alignment horizontal="center" vertical="center" wrapText="1"/>
      <protection locked="0"/>
    </xf>
    <xf numFmtId="0" fontId="11" fillId="2" borderId="0" xfId="14" applyFont="1" applyFill="1" applyAlignment="1" applyProtection="1">
      <alignment horizontal="center" vertical="center" wrapText="1"/>
      <protection locked="0"/>
    </xf>
    <xf numFmtId="0" fontId="10" fillId="0" borderId="0" xfId="3" applyFont="1" applyAlignment="1">
      <alignment horizontal="center"/>
    </xf>
    <xf numFmtId="0" fontId="10" fillId="0" borderId="0" xfId="3" applyFont="1"/>
    <xf numFmtId="43" fontId="2" fillId="0" borderId="0" xfId="9" applyFont="1" applyFill="1" applyBorder="1" applyAlignment="1" applyProtection="1">
      <alignment vertical="center"/>
      <protection locked="0"/>
    </xf>
    <xf numFmtId="0" fontId="20" fillId="0" borderId="1" xfId="9" applyNumberFormat="1" applyFont="1" applyFill="1" applyBorder="1" applyAlignment="1" applyProtection="1">
      <alignment horizontal="left" vertical="center" wrapText="1"/>
    </xf>
    <xf numFmtId="0" fontId="32" fillId="0" borderId="1" xfId="0" applyFont="1" applyBorder="1" applyAlignment="1">
      <alignment horizontal="left" vertical="top" wrapText="1"/>
    </xf>
    <xf numFmtId="0" fontId="20" fillId="0" borderId="1" xfId="0" applyFont="1" applyBorder="1" applyAlignment="1">
      <alignment horizontal="center" vertical="center" wrapText="1"/>
    </xf>
    <xf numFmtId="43" fontId="20" fillId="0" borderId="1" xfId="9" applyFont="1" applyFill="1" applyBorder="1" applyAlignment="1" applyProtection="1">
      <alignment vertical="center"/>
      <protection locked="0"/>
    </xf>
    <xf numFmtId="43" fontId="32" fillId="0" borderId="0" xfId="9" applyFont="1" applyFill="1" applyBorder="1" applyAlignment="1">
      <alignment horizontal="center"/>
    </xf>
    <xf numFmtId="0" fontId="20" fillId="0" borderId="1" xfId="0" applyFont="1" applyBorder="1" applyAlignment="1">
      <alignment horizontal="left" vertical="top" wrapText="1"/>
    </xf>
    <xf numFmtId="43" fontId="19" fillId="0" borderId="1" xfId="9" applyFont="1" applyFill="1" applyBorder="1" applyAlignment="1" applyProtection="1">
      <alignment horizontal="center" vertical="center" wrapText="1"/>
    </xf>
    <xf numFmtId="43" fontId="19" fillId="0" borderId="1" xfId="9" applyFont="1" applyFill="1" applyBorder="1" applyAlignment="1" applyProtection="1">
      <alignment horizontal="left" vertical="center" wrapText="1"/>
    </xf>
    <xf numFmtId="43" fontId="2" fillId="10" borderId="0" xfId="9" applyFont="1" applyFill="1" applyBorder="1" applyAlignment="1" applyProtection="1">
      <alignment vertical="center"/>
      <protection locked="0"/>
    </xf>
    <xf numFmtId="43" fontId="16" fillId="10" borderId="1" xfId="9" applyFont="1" applyFill="1" applyBorder="1" applyAlignment="1" applyProtection="1">
      <alignment horizontal="left" vertical="center" wrapText="1"/>
    </xf>
    <xf numFmtId="43" fontId="16" fillId="7" borderId="1" xfId="9" applyFont="1" applyFill="1" applyBorder="1" applyAlignment="1" applyProtection="1">
      <alignment horizontal="left" vertical="center" wrapText="1"/>
    </xf>
    <xf numFmtId="0" fontId="40" fillId="0" borderId="15" xfId="0" applyFont="1" applyBorder="1" applyAlignment="1">
      <alignment horizontal="center"/>
    </xf>
    <xf numFmtId="0" fontId="40" fillId="0" borderId="11" xfId="0" applyFont="1" applyBorder="1" applyAlignment="1">
      <alignment horizontal="center"/>
    </xf>
    <xf numFmtId="0" fontId="40" fillId="0" borderId="16" xfId="0" applyFont="1" applyBorder="1" applyAlignment="1">
      <alignment horizontal="center"/>
    </xf>
    <xf numFmtId="43" fontId="16" fillId="7" borderId="1" xfId="9" applyFont="1" applyFill="1" applyBorder="1" applyAlignment="1" applyProtection="1">
      <alignment horizontal="right" vertical="center" wrapText="1"/>
    </xf>
    <xf numFmtId="0" fontId="11" fillId="0" borderId="0" xfId="0" applyFont="1" applyAlignment="1">
      <alignment horizontal="center" vertical="center"/>
    </xf>
    <xf numFmtId="0" fontId="10" fillId="0" borderId="0" xfId="0" applyFont="1" applyAlignment="1">
      <alignment horizontal="center" vertical="center"/>
    </xf>
    <xf numFmtId="0" fontId="19" fillId="0" borderId="0" xfId="0" applyFont="1" applyAlignment="1">
      <alignment horizontal="left"/>
    </xf>
    <xf numFmtId="43" fontId="16" fillId="10" borderId="10" xfId="9" applyFont="1" applyFill="1" applyBorder="1" applyAlignment="1" applyProtection="1">
      <alignment horizontal="left" vertical="center" wrapText="1"/>
    </xf>
    <xf numFmtId="43" fontId="16" fillId="10" borderId="9" xfId="9" applyFont="1" applyFill="1" applyBorder="1" applyAlignment="1" applyProtection="1">
      <alignment horizontal="left" vertical="center" wrapText="1"/>
    </xf>
    <xf numFmtId="43" fontId="16" fillId="10" borderId="4" xfId="9" applyFont="1" applyFill="1" applyBorder="1" applyAlignment="1" applyProtection="1">
      <alignment horizontal="left" vertical="center" wrapText="1"/>
    </xf>
    <xf numFmtId="43" fontId="16" fillId="0" borderId="1" xfId="9" applyFont="1" applyFill="1" applyBorder="1" applyAlignment="1" applyProtection="1">
      <alignment horizontal="left" vertical="center" wrapText="1"/>
    </xf>
    <xf numFmtId="43" fontId="32" fillId="7" borderId="1" xfId="9" applyFont="1" applyFill="1" applyBorder="1" applyAlignment="1" applyProtection="1">
      <alignment horizontal="left" vertical="center" wrapText="1"/>
    </xf>
    <xf numFmtId="0" fontId="38" fillId="7" borderId="1" xfId="0" applyFont="1" applyFill="1" applyBorder="1" applyAlignment="1">
      <alignment horizontal="left" vertical="top" wrapText="1"/>
    </xf>
    <xf numFmtId="0" fontId="38" fillId="0" borderId="1" xfId="0" applyFont="1" applyBorder="1" applyAlignment="1">
      <alignment horizontal="left" vertical="top" wrapText="1"/>
    </xf>
    <xf numFmtId="0" fontId="33" fillId="0" borderId="6" xfId="0" applyFont="1" applyBorder="1" applyAlignment="1">
      <alignment horizontal="center"/>
    </xf>
    <xf numFmtId="0" fontId="33" fillId="0" borderId="7" xfId="0" applyFont="1" applyBorder="1" applyAlignment="1">
      <alignment horizontal="center"/>
    </xf>
    <xf numFmtId="0" fontId="33" fillId="0" borderId="8" xfId="0" applyFont="1" applyBorder="1" applyAlignment="1">
      <alignment horizontal="center"/>
    </xf>
    <xf numFmtId="0" fontId="4" fillId="7" borderId="1" xfId="0" applyFont="1" applyFill="1" applyBorder="1" applyAlignment="1">
      <alignment horizontal="center" vertical="center" wrapText="1"/>
    </xf>
    <xf numFmtId="0" fontId="4" fillId="7" borderId="1" xfId="0" applyFont="1" applyFill="1" applyBorder="1" applyAlignment="1">
      <alignment horizontal="center" vertical="center"/>
    </xf>
    <xf numFmtId="43" fontId="4" fillId="7" borderId="1" xfId="9" applyFont="1" applyFill="1" applyBorder="1" applyAlignment="1">
      <alignment horizontal="center" vertical="center" wrapText="1"/>
    </xf>
    <xf numFmtId="10" fontId="4" fillId="7" borderId="10" xfId="0" applyNumberFormat="1" applyFont="1" applyFill="1" applyBorder="1" applyAlignment="1">
      <alignment horizontal="left" vertical="center"/>
    </xf>
    <xf numFmtId="10" fontId="4" fillId="7" borderId="9" xfId="0" applyNumberFormat="1" applyFont="1" applyFill="1" applyBorder="1" applyAlignment="1">
      <alignment horizontal="left" vertical="center"/>
    </xf>
    <xf numFmtId="10" fontId="4" fillId="7" borderId="4" xfId="0" applyNumberFormat="1" applyFont="1" applyFill="1" applyBorder="1" applyAlignment="1">
      <alignment horizontal="left" vertical="center"/>
    </xf>
    <xf numFmtId="10" fontId="4" fillId="7" borderId="0" xfId="0" applyNumberFormat="1" applyFont="1" applyFill="1" applyAlignment="1">
      <alignment horizontal="left" vertical="center"/>
    </xf>
    <xf numFmtId="166" fontId="10" fillId="0" borderId="0" xfId="0" applyNumberFormat="1" applyFont="1" applyAlignment="1">
      <alignment horizontal="left" vertical="center"/>
    </xf>
    <xf numFmtId="0" fontId="13" fillId="0" borderId="1" xfId="0" applyFont="1" applyBorder="1" applyAlignment="1">
      <alignment horizontal="left" vertical="center"/>
    </xf>
    <xf numFmtId="0" fontId="10" fillId="0" borderId="3" xfId="0" applyFont="1" applyBorder="1" applyAlignment="1">
      <alignment horizontal="center" vertical="center"/>
    </xf>
    <xf numFmtId="43" fontId="10" fillId="0" borderId="15" xfId="0" applyNumberFormat="1" applyFont="1" applyBorder="1" applyAlignment="1">
      <alignment horizontal="center" vertical="center" wrapText="1"/>
    </xf>
    <xf numFmtId="0" fontId="10" fillId="0" borderId="16"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1" xfId="0" applyFont="1" applyBorder="1" applyAlignment="1">
      <alignment horizontal="center" vertical="center"/>
    </xf>
    <xf numFmtId="43" fontId="10"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43" fontId="36" fillId="0" borderId="15" xfId="0" applyNumberFormat="1" applyFont="1" applyBorder="1" applyAlignment="1">
      <alignment horizontal="center" vertical="center" wrapText="1"/>
    </xf>
    <xf numFmtId="0" fontId="36" fillId="0" borderId="16" xfId="0" applyFont="1" applyBorder="1" applyAlignment="1">
      <alignment horizontal="center" vertical="center" wrapText="1"/>
    </xf>
    <xf numFmtId="0" fontId="36" fillId="0" borderId="12" xfId="0" applyFont="1" applyBorder="1" applyAlignment="1">
      <alignment horizontal="center" vertical="center" wrapText="1"/>
    </xf>
    <xf numFmtId="0" fontId="36" fillId="0" borderId="17" xfId="0" applyFont="1" applyBorder="1" applyAlignment="1">
      <alignment horizontal="center" vertical="center" wrapText="1"/>
    </xf>
    <xf numFmtId="0" fontId="36" fillId="0" borderId="6" xfId="0" applyFont="1" applyBorder="1" applyAlignment="1">
      <alignment horizontal="center" vertical="center" wrapText="1"/>
    </xf>
    <xf numFmtId="0" fontId="36" fillId="0" borderId="8" xfId="0" applyFont="1" applyBorder="1" applyAlignment="1">
      <alignment horizontal="center" vertical="center" wrapText="1"/>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2" xfId="0" applyFont="1" applyBorder="1" applyAlignment="1">
      <alignment horizontal="center" vertical="center"/>
    </xf>
    <xf numFmtId="0" fontId="10" fillId="0" borderId="15" xfId="0" applyFont="1" applyBorder="1" applyAlignment="1">
      <alignment horizontal="center" vertical="center" wrapText="1"/>
    </xf>
    <xf numFmtId="0" fontId="17" fillId="0" borderId="18" xfId="0" applyFont="1" applyBorder="1" applyAlignment="1">
      <alignment horizontal="center" vertical="center" wrapText="1"/>
    </xf>
    <xf numFmtId="0" fontId="17" fillId="0" borderId="19" xfId="0" applyFont="1" applyBorder="1" applyAlignment="1">
      <alignment horizontal="center" vertical="center" wrapText="1"/>
    </xf>
    <xf numFmtId="0" fontId="17" fillId="0" borderId="20" xfId="0" applyFont="1" applyBorder="1" applyAlignment="1">
      <alignment horizontal="center" vertical="center" wrapText="1"/>
    </xf>
    <xf numFmtId="0" fontId="17" fillId="0" borderId="21" xfId="0" applyFont="1" applyBorder="1" applyAlignment="1">
      <alignment horizontal="center" vertical="center" wrapText="1"/>
    </xf>
    <xf numFmtId="0" fontId="17" fillId="0" borderId="0" xfId="0" applyFont="1" applyAlignment="1">
      <alignment horizontal="center" vertical="center" wrapText="1"/>
    </xf>
    <xf numFmtId="0" fontId="17" fillId="0" borderId="22" xfId="0" applyFont="1" applyBorder="1" applyAlignment="1">
      <alignment horizontal="center" vertical="center" wrapText="1"/>
    </xf>
    <xf numFmtId="0" fontId="17" fillId="0" borderId="23"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24" xfId="0" applyFont="1" applyBorder="1" applyAlignment="1">
      <alignment horizontal="center" vertical="center" wrapText="1"/>
    </xf>
    <xf numFmtId="0" fontId="18" fillId="0" borderId="26" xfId="0" applyFont="1" applyBorder="1" applyAlignment="1">
      <alignment horizontal="center" vertical="center"/>
    </xf>
    <xf numFmtId="0" fontId="18" fillId="0" borderId="11" xfId="0" applyFont="1" applyBorder="1" applyAlignment="1">
      <alignment horizontal="center" vertical="center"/>
    </xf>
    <xf numFmtId="0" fontId="18" fillId="0" borderId="27" xfId="0" applyFont="1" applyBorder="1" applyAlignment="1">
      <alignment horizontal="center" vertical="center"/>
    </xf>
    <xf numFmtId="0" fontId="13" fillId="0" borderId="1" xfId="0" applyFont="1" applyBorder="1" applyAlignment="1">
      <alignment horizontal="center" vertical="center" wrapText="1"/>
    </xf>
    <xf numFmtId="0" fontId="10" fillId="0" borderId="30" xfId="0" applyFont="1" applyBorder="1" applyAlignment="1">
      <alignment horizontal="center" vertical="center"/>
    </xf>
    <xf numFmtId="10" fontId="10" fillId="0" borderId="34" xfId="0" applyNumberFormat="1" applyFont="1" applyBorder="1" applyAlignment="1">
      <alignment horizontal="left" vertical="center"/>
    </xf>
    <xf numFmtId="0" fontId="10" fillId="0" borderId="9" xfId="0" applyFont="1" applyBorder="1" applyAlignment="1">
      <alignment horizontal="left" vertical="center"/>
    </xf>
    <xf numFmtId="0" fontId="10" fillId="0" borderId="25" xfId="0" applyFont="1" applyBorder="1" applyAlignment="1">
      <alignment horizontal="left" vertical="center"/>
    </xf>
    <xf numFmtId="49" fontId="10" fillId="0" borderId="15" xfId="0" applyNumberFormat="1" applyFont="1" applyBorder="1" applyAlignment="1">
      <alignment horizontal="center" vertical="center" wrapText="1"/>
    </xf>
    <xf numFmtId="43" fontId="10" fillId="0" borderId="16" xfId="0" applyNumberFormat="1" applyFont="1" applyBorder="1" applyAlignment="1">
      <alignment horizontal="center" vertical="center" wrapText="1"/>
    </xf>
    <xf numFmtId="43" fontId="10" fillId="0" borderId="12" xfId="0" applyNumberFormat="1" applyFont="1" applyBorder="1" applyAlignment="1">
      <alignment horizontal="center" vertical="center" wrapText="1"/>
    </xf>
    <xf numFmtId="43" fontId="10" fillId="0" borderId="17" xfId="0" applyNumberFormat="1" applyFont="1" applyBorder="1" applyAlignment="1">
      <alignment horizontal="center" vertical="center" wrapText="1"/>
    </xf>
    <xf numFmtId="43" fontId="10" fillId="0" borderId="6" xfId="0" applyNumberFormat="1" applyFont="1" applyBorder="1" applyAlignment="1">
      <alignment horizontal="center" vertical="center" wrapText="1"/>
    </xf>
    <xf numFmtId="43" fontId="10" fillId="0" borderId="8" xfId="0" applyNumberFormat="1" applyFont="1" applyBorder="1" applyAlignment="1">
      <alignment horizontal="center" vertical="center" wrapText="1"/>
    </xf>
    <xf numFmtId="0" fontId="10" fillId="0" borderId="0" xfId="0" applyFont="1" applyAlignment="1">
      <alignment horizontal="left" vertical="center" wrapText="1"/>
    </xf>
    <xf numFmtId="0" fontId="11" fillId="0" borderId="1" xfId="0" applyFont="1" applyBorder="1" applyAlignment="1">
      <alignment horizontal="right" vertical="center"/>
    </xf>
    <xf numFmtId="0" fontId="11" fillId="0" borderId="29" xfId="0" applyFont="1" applyBorder="1" applyAlignment="1">
      <alignment horizontal="right" vertical="center"/>
    </xf>
    <xf numFmtId="0" fontId="18" fillId="0" borderId="0" xfId="0" applyFont="1" applyAlignment="1">
      <alignment horizontal="center" vertical="center"/>
    </xf>
    <xf numFmtId="17" fontId="10" fillId="0" borderId="7" xfId="0" applyNumberFormat="1" applyFont="1" applyBorder="1" applyAlignment="1">
      <alignment horizontal="center" vertical="center"/>
    </xf>
    <xf numFmtId="164" fontId="10" fillId="7" borderId="0" xfId="0" applyNumberFormat="1" applyFont="1" applyFill="1" applyAlignment="1">
      <alignment horizontal="center" vertical="center"/>
    </xf>
    <xf numFmtId="164" fontId="11" fillId="0" borderId="0" xfId="0" applyNumberFormat="1" applyFont="1" applyAlignment="1">
      <alignment horizontal="center" vertical="center"/>
    </xf>
    <xf numFmtId="0" fontId="10" fillId="0" borderId="7" xfId="0" applyFont="1" applyBorder="1" applyAlignment="1">
      <alignment horizontal="center" vertical="center"/>
    </xf>
    <xf numFmtId="0" fontId="10" fillId="7" borderId="11" xfId="0" applyFont="1" applyFill="1" applyBorder="1" applyAlignment="1">
      <alignment horizontal="center" vertical="center"/>
    </xf>
    <xf numFmtId="0" fontId="11" fillId="0" borderId="0" xfId="0" applyFont="1" applyAlignment="1">
      <alignment horizontal="center" vertical="center" wrapText="1"/>
    </xf>
    <xf numFmtId="0" fontId="11" fillId="0" borderId="0" xfId="0" applyFont="1" applyAlignment="1">
      <alignment horizontal="left" vertical="center"/>
    </xf>
    <xf numFmtId="0" fontId="10" fillId="7" borderId="0" xfId="0" applyFont="1" applyFill="1" applyAlignment="1">
      <alignment horizontal="left" vertical="center" wrapText="1"/>
    </xf>
    <xf numFmtId="49" fontId="10" fillId="0" borderId="0" xfId="0" applyNumberFormat="1" applyFont="1" applyAlignment="1">
      <alignment horizontal="center" vertical="center"/>
    </xf>
    <xf numFmtId="0" fontId="11" fillId="0" borderId="0" xfId="0" applyFont="1" applyAlignment="1">
      <alignment horizontal="right" vertical="center"/>
    </xf>
    <xf numFmtId="0" fontId="13" fillId="0" borderId="0" xfId="0" applyFont="1" applyAlignment="1">
      <alignment horizontal="center" vertical="center" wrapText="1"/>
    </xf>
    <xf numFmtId="0" fontId="10" fillId="7" borderId="0" xfId="0" applyFont="1" applyFill="1" applyAlignment="1">
      <alignment horizontal="center" vertical="center"/>
    </xf>
    <xf numFmtId="0" fontId="10" fillId="0" borderId="0" xfId="0" applyFont="1" applyAlignment="1">
      <alignment horizontal="left"/>
    </xf>
    <xf numFmtId="49" fontId="10" fillId="7" borderId="0" xfId="0" applyNumberFormat="1" applyFont="1" applyFill="1" applyAlignment="1">
      <alignment horizontal="center" vertical="center"/>
    </xf>
    <xf numFmtId="0" fontId="13" fillId="7" borderId="0" xfId="0" applyFont="1" applyFill="1" applyAlignment="1">
      <alignment horizontal="center" vertical="center" wrapText="1"/>
    </xf>
    <xf numFmtId="0" fontId="11" fillId="7" borderId="0" xfId="0" applyFont="1" applyFill="1" applyAlignment="1">
      <alignment horizontal="right" vertical="center"/>
    </xf>
    <xf numFmtId="0" fontId="10" fillId="0" borderId="10" xfId="0" applyFont="1" applyBorder="1" applyAlignment="1">
      <alignment horizontal="left" wrapText="1"/>
    </xf>
    <xf numFmtId="0" fontId="10" fillId="0" borderId="9" xfId="0" applyFont="1" applyBorder="1" applyAlignment="1">
      <alignment horizontal="left" wrapText="1"/>
    </xf>
    <xf numFmtId="0" fontId="10" fillId="0" borderId="4" xfId="0" applyFont="1" applyBorder="1" applyAlignment="1">
      <alignment horizontal="left" wrapText="1"/>
    </xf>
    <xf numFmtId="0" fontId="11" fillId="0" borderId="1" xfId="0" applyFont="1" applyBorder="1" applyAlignment="1">
      <alignment horizontal="left" vertical="center" wrapText="1"/>
    </xf>
    <xf numFmtId="0" fontId="10" fillId="0" borderId="0" xfId="0" applyFont="1" applyAlignment="1">
      <alignment horizontal="left" wrapText="1"/>
    </xf>
    <xf numFmtId="0" fontId="13" fillId="0" borderId="10" xfId="0" applyFont="1" applyBorder="1" applyAlignment="1">
      <alignment horizontal="center" vertical="center"/>
    </xf>
    <xf numFmtId="0" fontId="13" fillId="0" borderId="9" xfId="0" applyFont="1" applyBorder="1" applyAlignment="1">
      <alignment horizontal="center" vertical="center"/>
    </xf>
    <xf numFmtId="0" fontId="13" fillId="0" borderId="4" xfId="0" applyFont="1" applyBorder="1" applyAlignment="1">
      <alignment horizontal="center" vertical="center"/>
    </xf>
    <xf numFmtId="0" fontId="15" fillId="0" borderId="1" xfId="0" applyFont="1" applyBorder="1" applyAlignment="1">
      <alignment horizontal="center" vertical="center" wrapText="1"/>
    </xf>
    <xf numFmtId="0" fontId="18" fillId="0" borderId="15" xfId="0" applyFont="1" applyBorder="1" applyAlignment="1">
      <alignment horizontal="center" vertical="center"/>
    </xf>
    <xf numFmtId="0" fontId="18" fillId="0" borderId="16" xfId="0" applyFont="1" applyBorder="1" applyAlignment="1">
      <alignment horizontal="center" vertical="center"/>
    </xf>
    <xf numFmtId="0" fontId="18" fillId="0" borderId="12" xfId="0" applyFont="1" applyBorder="1" applyAlignment="1">
      <alignment horizontal="center" vertical="center"/>
    </xf>
    <xf numFmtId="0" fontId="18" fillId="0" borderId="17"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10" fontId="8" fillId="4" borderId="10" xfId="0" applyNumberFormat="1" applyFont="1" applyFill="1" applyBorder="1" applyAlignment="1">
      <alignment horizontal="left" vertical="center"/>
    </xf>
    <xf numFmtId="0" fontId="8" fillId="4" borderId="9" xfId="0" applyFont="1" applyFill="1" applyBorder="1" applyAlignment="1">
      <alignment horizontal="left" vertical="center"/>
    </xf>
    <xf numFmtId="0" fontId="8" fillId="4" borderId="4" xfId="0" applyFont="1" applyFill="1" applyBorder="1" applyAlignment="1">
      <alignment horizontal="left" vertical="center"/>
    </xf>
    <xf numFmtId="0" fontId="14" fillId="0" borderId="10" xfId="0" applyFont="1" applyBorder="1" applyAlignment="1">
      <alignment horizontal="center" vertical="center"/>
    </xf>
    <xf numFmtId="0" fontId="14" fillId="0" borderId="9" xfId="0" applyFont="1" applyBorder="1" applyAlignment="1">
      <alignment horizontal="center" vertical="center"/>
    </xf>
    <xf numFmtId="0" fontId="14" fillId="0" borderId="4" xfId="0" applyFont="1" applyBorder="1" applyAlignment="1">
      <alignment horizontal="center" vertical="center"/>
    </xf>
    <xf numFmtId="0" fontId="13" fillId="0" borderId="1" xfId="0" applyFont="1" applyBorder="1" applyAlignment="1">
      <alignment horizontal="center" vertical="center"/>
    </xf>
    <xf numFmtId="2" fontId="13" fillId="0" borderId="10" xfId="0" applyNumberFormat="1" applyFont="1" applyBorder="1" applyAlignment="1">
      <alignment horizontal="right" vertical="center" wrapText="1"/>
    </xf>
    <xf numFmtId="0" fontId="13" fillId="0" borderId="4" xfId="0" applyFont="1" applyBorder="1" applyAlignment="1">
      <alignment horizontal="right" vertical="center" wrapText="1"/>
    </xf>
    <xf numFmtId="0" fontId="13" fillId="0" borderId="1" xfId="0" applyFont="1" applyBorder="1" applyAlignment="1">
      <alignment horizontal="center"/>
    </xf>
    <xf numFmtId="0" fontId="15" fillId="0" borderId="1" xfId="0" applyFont="1" applyBorder="1" applyAlignment="1">
      <alignment horizontal="center"/>
    </xf>
    <xf numFmtId="0" fontId="15" fillId="0" borderId="1" xfId="0" applyFont="1" applyBorder="1" applyAlignment="1">
      <alignment horizontal="left" vertical="center"/>
    </xf>
    <xf numFmtId="0" fontId="15" fillId="0" borderId="1" xfId="0" applyFont="1" applyBorder="1" applyAlignment="1">
      <alignment horizontal="right" vertical="center" wrapText="1"/>
    </xf>
    <xf numFmtId="0" fontId="15" fillId="0" borderId="1" xfId="0" applyFont="1" applyBorder="1" applyAlignment="1">
      <alignment horizontal="left" vertical="center" wrapText="1"/>
    </xf>
    <xf numFmtId="43" fontId="15" fillId="0" borderId="1" xfId="9" applyFont="1" applyBorder="1" applyAlignment="1">
      <alignment horizontal="center"/>
    </xf>
    <xf numFmtId="43" fontId="13" fillId="0" borderId="1" xfId="9" applyFont="1" applyBorder="1" applyAlignment="1">
      <alignment horizontal="center"/>
    </xf>
    <xf numFmtId="0" fontId="15" fillId="0" borderId="0" xfId="0" applyFont="1" applyAlignment="1">
      <alignment horizontal="left" wrapText="1"/>
    </xf>
    <xf numFmtId="167" fontId="15" fillId="0" borderId="0" xfId="9" applyNumberFormat="1" applyFont="1" applyBorder="1" applyAlignment="1">
      <alignment horizontal="center"/>
    </xf>
    <xf numFmtId="43" fontId="15" fillId="0" borderId="0" xfId="9" applyFont="1" applyBorder="1" applyAlignment="1">
      <alignment horizontal="center"/>
    </xf>
    <xf numFmtId="0" fontId="11" fillId="0" borderId="0" xfId="0" applyFont="1" applyAlignment="1">
      <alignment horizontal="center"/>
    </xf>
    <xf numFmtId="0" fontId="15" fillId="0" borderId="10" xfId="0" applyFont="1" applyBorder="1" applyAlignment="1">
      <alignment horizontal="left" vertical="center" wrapText="1"/>
    </xf>
    <xf numFmtId="0" fontId="15" fillId="0" borderId="9" xfId="0" applyFont="1" applyBorder="1" applyAlignment="1">
      <alignment horizontal="left" vertical="center"/>
    </xf>
    <xf numFmtId="0" fontId="15" fillId="0" borderId="4" xfId="0" applyFont="1" applyBorder="1" applyAlignment="1">
      <alignment horizontal="left" vertical="center"/>
    </xf>
    <xf numFmtId="169" fontId="15" fillId="0" borderId="1" xfId="9" applyNumberFormat="1" applyFont="1" applyBorder="1" applyAlignment="1">
      <alignment horizontal="center"/>
    </xf>
    <xf numFmtId="0" fontId="13" fillId="0" borderId="0" xfId="0" applyFont="1" applyAlignment="1">
      <alignment horizontal="center"/>
    </xf>
    <xf numFmtId="0" fontId="15" fillId="0" borderId="0" xfId="0" applyFont="1" applyAlignment="1">
      <alignment horizontal="center"/>
    </xf>
    <xf numFmtId="0" fontId="13" fillId="0" borderId="1" xfId="0" applyFont="1" applyBorder="1" applyAlignment="1">
      <alignment horizontal="left"/>
    </xf>
    <xf numFmtId="0" fontId="13" fillId="0" borderId="0" xfId="0" applyFont="1" applyAlignment="1">
      <alignment horizontal="left"/>
    </xf>
    <xf numFmtId="43" fontId="13" fillId="0" borderId="0" xfId="9" applyFont="1" applyBorder="1" applyAlignment="1">
      <alignment horizontal="center"/>
    </xf>
    <xf numFmtId="0" fontId="15" fillId="0" borderId="1" xfId="0" applyFont="1" applyBorder="1" applyAlignment="1">
      <alignment horizontal="left"/>
    </xf>
    <xf numFmtId="164" fontId="15" fillId="0" borderId="1" xfId="0" applyNumberFormat="1" applyFont="1" applyBorder="1" applyAlignment="1">
      <alignment horizontal="center"/>
    </xf>
    <xf numFmtId="0" fontId="15" fillId="0" borderId="0" xfId="0" applyFont="1" applyAlignment="1">
      <alignment horizontal="left"/>
    </xf>
    <xf numFmtId="164" fontId="15" fillId="0" borderId="0" xfId="0" applyNumberFormat="1" applyFont="1" applyAlignment="1">
      <alignment horizontal="center"/>
    </xf>
    <xf numFmtId="2" fontId="15" fillId="0" borderId="0" xfId="9" applyNumberFormat="1" applyFont="1" applyBorder="1" applyAlignment="1">
      <alignment horizontal="right"/>
    </xf>
    <xf numFmtId="2" fontId="15" fillId="0" borderId="10" xfId="9" applyNumberFormat="1" applyFont="1" applyBorder="1" applyAlignment="1">
      <alignment horizontal="right"/>
    </xf>
    <xf numFmtId="2" fontId="15" fillId="0" borderId="9" xfId="9" applyNumberFormat="1" applyFont="1" applyBorder="1" applyAlignment="1">
      <alignment horizontal="right"/>
    </xf>
    <xf numFmtId="2" fontId="15" fillId="0" borderId="4" xfId="9" applyNumberFormat="1" applyFont="1" applyBorder="1" applyAlignment="1">
      <alignment horizontal="right"/>
    </xf>
    <xf numFmtId="10" fontId="15" fillId="0" borderId="1" xfId="5" applyNumberFormat="1" applyFont="1" applyBorder="1" applyAlignment="1">
      <alignment horizontal="center"/>
    </xf>
    <xf numFmtId="0" fontId="15" fillId="0" borderId="10" xfId="0" applyFont="1" applyBorder="1" applyAlignment="1">
      <alignment horizontal="left"/>
    </xf>
    <xf numFmtId="0" fontId="15" fillId="0" borderId="9" xfId="0" applyFont="1" applyBorder="1" applyAlignment="1">
      <alignment horizontal="left"/>
    </xf>
    <xf numFmtId="0" fontId="15" fillId="0" borderId="4" xfId="0" applyFont="1" applyBorder="1" applyAlignment="1">
      <alignment horizontal="left"/>
    </xf>
    <xf numFmtId="10" fontId="15" fillId="0" borderId="10" xfId="5" applyNumberFormat="1" applyFont="1" applyBorder="1" applyAlignment="1">
      <alignment horizontal="center"/>
    </xf>
    <xf numFmtId="10" fontId="15" fillId="0" borderId="9" xfId="5" applyNumberFormat="1" applyFont="1" applyBorder="1" applyAlignment="1">
      <alignment horizontal="center"/>
    </xf>
    <xf numFmtId="10" fontId="15" fillId="0" borderId="4" xfId="5" applyNumberFormat="1" applyFont="1" applyBorder="1" applyAlignment="1">
      <alignment horizontal="center"/>
    </xf>
    <xf numFmtId="0" fontId="13" fillId="0" borderId="0" xfId="0" applyFont="1" applyAlignment="1">
      <alignment horizontal="right"/>
    </xf>
    <xf numFmtId="0" fontId="13" fillId="0" borderId="1" xfId="0" applyFont="1" applyBorder="1" applyAlignment="1">
      <alignment horizontal="right"/>
    </xf>
    <xf numFmtId="10" fontId="15" fillId="0" borderId="0" xfId="5" applyNumberFormat="1" applyFont="1" applyBorder="1" applyAlignment="1">
      <alignment horizontal="center"/>
    </xf>
    <xf numFmtId="0" fontId="35" fillId="0" borderId="0" xfId="0" applyFont="1" applyAlignment="1">
      <alignment horizontal="left"/>
    </xf>
    <xf numFmtId="0" fontId="0" fillId="0" borderId="0" xfId="0" applyAlignment="1">
      <alignment horizontal="center"/>
    </xf>
    <xf numFmtId="0" fontId="13" fillId="0" borderId="11" xfId="0" applyFont="1" applyBorder="1" applyAlignment="1">
      <alignment horizontal="center" vertical="center"/>
    </xf>
    <xf numFmtId="0" fontId="13" fillId="0" borderId="16" xfId="0" applyFont="1" applyBorder="1" applyAlignment="1">
      <alignment horizontal="center" vertical="center"/>
    </xf>
    <xf numFmtId="0" fontId="15" fillId="0" borderId="0" xfId="0" applyFont="1" applyAlignment="1">
      <alignment horizontal="center" vertical="center"/>
    </xf>
    <xf numFmtId="9" fontId="15" fillId="0" borderId="1" xfId="5" applyFont="1" applyBorder="1" applyAlignment="1">
      <alignment horizontal="center"/>
    </xf>
    <xf numFmtId="0" fontId="15" fillId="0" borderId="10" xfId="0" applyFont="1" applyBorder="1" applyAlignment="1">
      <alignment horizontal="left" wrapText="1"/>
    </xf>
    <xf numFmtId="0" fontId="15" fillId="0" borderId="9" xfId="0" applyFont="1" applyBorder="1" applyAlignment="1">
      <alignment horizontal="left" wrapText="1"/>
    </xf>
    <xf numFmtId="0" fontId="15" fillId="0" borderId="4" xfId="0" applyFont="1" applyBorder="1" applyAlignment="1">
      <alignment horizontal="left" wrapText="1"/>
    </xf>
    <xf numFmtId="164" fontId="15" fillId="0" borderId="1" xfId="9" applyNumberFormat="1" applyFont="1" applyBorder="1" applyAlignment="1">
      <alignment horizontal="center"/>
    </xf>
    <xf numFmtId="168" fontId="15" fillId="0" borderId="1" xfId="9" applyNumberFormat="1" applyFont="1" applyBorder="1" applyAlignment="1">
      <alignment horizontal="center"/>
    </xf>
    <xf numFmtId="0" fontId="12" fillId="0" borderId="0" xfId="0" applyFont="1" applyAlignment="1">
      <alignment horizontal="left" vertical="center" wrapText="1"/>
    </xf>
    <xf numFmtId="0" fontId="8" fillId="0" borderId="0" xfId="0" applyFont="1" applyAlignment="1">
      <alignment horizontal="left" vertical="center" wrapText="1"/>
    </xf>
    <xf numFmtId="0" fontId="12" fillId="0" borderId="0" xfId="0" applyFont="1" applyAlignment="1">
      <alignment horizontal="justify" vertical="center" wrapText="1"/>
    </xf>
    <xf numFmtId="0" fontId="8" fillId="0" borderId="0" xfId="0" applyFont="1" applyAlignment="1">
      <alignment horizontal="justify" vertical="center" wrapText="1"/>
    </xf>
    <xf numFmtId="0" fontId="8" fillId="0" borderId="0" xfId="0" applyFont="1" applyAlignment="1">
      <alignment horizontal="right" vertical="center" wrapText="1"/>
    </xf>
    <xf numFmtId="0" fontId="8" fillId="0" borderId="7" xfId="0" applyFont="1" applyBorder="1" applyAlignment="1">
      <alignment horizontal="center" wrapText="1"/>
    </xf>
    <xf numFmtId="0" fontId="12" fillId="0" borderId="0" xfId="0" applyFont="1" applyAlignment="1">
      <alignment horizontal="left" vertical="top" wrapText="1"/>
    </xf>
    <xf numFmtId="43" fontId="8" fillId="0" borderId="0" xfId="0" applyNumberFormat="1" applyFont="1" applyAlignment="1">
      <alignment horizontal="justify" vertical="center" wrapText="1"/>
    </xf>
    <xf numFmtId="0" fontId="12" fillId="7" borderId="0" xfId="0" applyFont="1" applyFill="1" applyAlignment="1">
      <alignment horizontal="justify" vertical="center" wrapText="1"/>
    </xf>
    <xf numFmtId="2" fontId="12" fillId="0" borderId="0" xfId="0" applyNumberFormat="1" applyFont="1" applyAlignment="1">
      <alignment horizontal="justify" vertical="center" wrapText="1"/>
    </xf>
    <xf numFmtId="0" fontId="17" fillId="0" borderId="0" xfId="0" applyFont="1" applyAlignment="1">
      <alignment horizontal="left" vertical="center" wrapText="1"/>
    </xf>
    <xf numFmtId="0" fontId="18" fillId="0" borderId="0" xfId="0" applyFont="1" applyAlignment="1">
      <alignment horizontal="center" vertical="center" wrapText="1"/>
    </xf>
    <xf numFmtId="10" fontId="10" fillId="0" borderId="0" xfId="0" applyNumberFormat="1" applyFont="1" applyAlignment="1">
      <alignment horizontal="left" vertical="center" wrapText="1"/>
    </xf>
    <xf numFmtId="10" fontId="36" fillId="0" borderId="0" xfId="0" applyNumberFormat="1" applyFont="1" applyAlignment="1">
      <alignment horizontal="left"/>
    </xf>
    <xf numFmtId="0" fontId="36" fillId="0" borderId="0" xfId="0" applyFont="1" applyAlignment="1">
      <alignment horizontal="left"/>
    </xf>
    <xf numFmtId="2" fontId="12" fillId="0" borderId="0" xfId="0" applyNumberFormat="1" applyFont="1" applyAlignment="1">
      <alignment horizontal="left" vertical="center" wrapText="1"/>
    </xf>
    <xf numFmtId="0" fontId="12" fillId="0" borderId="0" xfId="0" applyFont="1" applyAlignment="1">
      <alignment horizontal="center" wrapText="1"/>
    </xf>
    <xf numFmtId="0" fontId="12" fillId="0" borderId="0" xfId="0" applyFont="1" applyAlignment="1">
      <alignment horizontal="left"/>
    </xf>
    <xf numFmtId="0" fontId="8" fillId="0" borderId="11" xfId="0" applyFont="1" applyBorder="1" applyAlignment="1">
      <alignment horizontal="center" wrapText="1"/>
    </xf>
    <xf numFmtId="0" fontId="15" fillId="0" borderId="0" xfId="14" applyFont="1" applyAlignment="1">
      <alignment horizontal="center" vertical="center" wrapText="1"/>
    </xf>
    <xf numFmtId="0" fontId="8" fillId="0" borderId="0" xfId="15" applyFont="1" applyAlignment="1">
      <alignment wrapText="1"/>
    </xf>
    <xf numFmtId="10" fontId="24" fillId="3" borderId="15" xfId="7" applyNumberFormat="1" applyFont="1" applyFill="1" applyBorder="1" applyAlignment="1" applyProtection="1">
      <alignment horizontal="center" vertical="center" wrapText="1"/>
    </xf>
    <xf numFmtId="10" fontId="24" fillId="3" borderId="16" xfId="7" applyNumberFormat="1" applyFont="1" applyFill="1" applyBorder="1" applyAlignment="1" applyProtection="1">
      <alignment horizontal="center" vertical="center" wrapText="1"/>
    </xf>
    <xf numFmtId="10" fontId="24" fillId="3" borderId="6" xfId="7" applyNumberFormat="1" applyFont="1" applyFill="1" applyBorder="1" applyAlignment="1" applyProtection="1">
      <alignment horizontal="center" vertical="center" wrapText="1"/>
    </xf>
    <xf numFmtId="10" fontId="24" fillId="3" borderId="8" xfId="7" applyNumberFormat="1" applyFont="1" applyFill="1" applyBorder="1" applyAlignment="1" applyProtection="1">
      <alignment horizontal="center" vertical="center" wrapText="1"/>
    </xf>
    <xf numFmtId="0" fontId="15" fillId="0" borderId="0" xfId="4" applyFont="1" applyAlignment="1">
      <alignment horizontal="center" wrapText="1"/>
    </xf>
    <xf numFmtId="0" fontId="8" fillId="0" borderId="0" xfId="4" applyFont="1" applyAlignment="1">
      <alignment wrapText="1"/>
    </xf>
    <xf numFmtId="0" fontId="9" fillId="0" borderId="0" xfId="14" applyFont="1" applyAlignment="1">
      <alignment horizontal="center" vertical="center" wrapText="1"/>
    </xf>
    <xf numFmtId="10" fontId="4" fillId="2" borderId="0" xfId="14" applyNumberFormat="1" applyFont="1" applyFill="1" applyAlignment="1" applyProtection="1">
      <alignment vertical="center" wrapText="1"/>
      <protection locked="0"/>
    </xf>
    <xf numFmtId="0" fontId="40" fillId="0" borderId="15" xfId="0" applyFont="1" applyBorder="1" applyAlignment="1" applyProtection="1">
      <alignment horizontal="center"/>
      <protection locked="0"/>
    </xf>
    <xf numFmtId="0" fontId="40" fillId="0" borderId="11" xfId="0" applyFont="1" applyBorder="1" applyAlignment="1" applyProtection="1">
      <alignment horizontal="center"/>
      <protection locked="0"/>
    </xf>
    <xf numFmtId="0" fontId="40" fillId="0" borderId="16" xfId="0" applyFont="1" applyBorder="1" applyAlignment="1" applyProtection="1">
      <alignment horizontal="center"/>
      <protection locked="0"/>
    </xf>
    <xf numFmtId="2" fontId="6" fillId="0" borderId="0" xfId="0" applyNumberFormat="1" applyFont="1" applyProtection="1">
      <protection locked="0"/>
    </xf>
    <xf numFmtId="0" fontId="6" fillId="0" borderId="0" xfId="0" applyFont="1" applyProtection="1">
      <protection locked="0"/>
    </xf>
    <xf numFmtId="0" fontId="33" fillId="0" borderId="5" xfId="0" applyFont="1" applyBorder="1" applyAlignment="1" applyProtection="1">
      <alignment horizontal="center"/>
      <protection locked="0"/>
    </xf>
    <xf numFmtId="2" fontId="4" fillId="0" borderId="0" xfId="0" applyNumberFormat="1" applyFont="1" applyProtection="1">
      <protection locked="0"/>
    </xf>
    <xf numFmtId="0" fontId="4" fillId="0" borderId="0" xfId="0" applyFont="1" applyProtection="1">
      <protection locked="0"/>
    </xf>
    <xf numFmtId="10" fontId="4" fillId="2" borderId="0" xfId="0" applyNumberFormat="1" applyFont="1" applyFill="1" applyAlignment="1" applyProtection="1">
      <alignment horizontal="left" vertical="center"/>
      <protection locked="0"/>
    </xf>
    <xf numFmtId="43" fontId="4" fillId="5" borderId="0" xfId="9" applyFont="1" applyFill="1" applyBorder="1" applyAlignment="1" applyProtection="1">
      <alignment horizontal="center" vertical="center" wrapText="1"/>
      <protection locked="0"/>
    </xf>
    <xf numFmtId="0" fontId="4" fillId="0" borderId="0" xfId="0" applyFont="1" applyAlignment="1" applyProtection="1">
      <alignment vertical="center"/>
      <protection locked="0"/>
    </xf>
    <xf numFmtId="0" fontId="4" fillId="0" borderId="0" xfId="0" applyFont="1" applyAlignment="1" applyProtection="1">
      <alignment horizontal="center" vertical="center" wrapText="1"/>
      <protection locked="0"/>
    </xf>
    <xf numFmtId="44" fontId="11" fillId="0" borderId="0" xfId="2" applyFont="1" applyFill="1" applyBorder="1" applyAlignment="1" applyProtection="1">
      <alignment horizontal="center" vertical="center"/>
      <protection locked="0"/>
    </xf>
    <xf numFmtId="10" fontId="12" fillId="0" borderId="0" xfId="6" applyNumberFormat="1" applyFont="1" applyFill="1" applyBorder="1" applyAlignment="1" applyProtection="1">
      <alignment vertical="center"/>
      <protection locked="0"/>
    </xf>
    <xf numFmtId="43" fontId="4" fillId="0" borderId="0" xfId="0" applyNumberFormat="1" applyFont="1" applyProtection="1">
      <protection locked="0"/>
    </xf>
    <xf numFmtId="0" fontId="4" fillId="9" borderId="1" xfId="0" applyFont="1" applyFill="1" applyBorder="1" applyProtection="1">
      <protection locked="0"/>
    </xf>
    <xf numFmtId="43" fontId="2" fillId="0" borderId="0" xfId="0" applyNumberFormat="1" applyFont="1" applyProtection="1">
      <protection locked="0"/>
    </xf>
    <xf numFmtId="43" fontId="2" fillId="9" borderId="0" xfId="0" applyNumberFormat="1" applyFont="1" applyFill="1" applyProtection="1">
      <protection locked="0"/>
    </xf>
    <xf numFmtId="43" fontId="4" fillId="9" borderId="0" xfId="0" applyNumberFormat="1" applyFont="1" applyFill="1" applyProtection="1">
      <protection locked="0"/>
    </xf>
    <xf numFmtId="0" fontId="4" fillId="9" borderId="0" xfId="0" applyFont="1" applyFill="1" applyProtection="1">
      <protection locked="0"/>
    </xf>
    <xf numFmtId="43" fontId="8" fillId="0" borderId="0" xfId="0" applyNumberFormat="1" applyFont="1" applyProtection="1">
      <protection locked="0"/>
    </xf>
    <xf numFmtId="0" fontId="8" fillId="0" borderId="0" xfId="0" applyFont="1" applyProtection="1">
      <protection locked="0"/>
    </xf>
    <xf numFmtId="0" fontId="8" fillId="9" borderId="1" xfId="0" applyFont="1" applyFill="1" applyBorder="1" applyProtection="1">
      <protection locked="0"/>
    </xf>
    <xf numFmtId="43" fontId="2" fillId="10" borderId="0" xfId="0" applyNumberFormat="1" applyFont="1" applyFill="1" applyProtection="1">
      <protection locked="0"/>
    </xf>
    <xf numFmtId="43" fontId="4" fillId="10" borderId="0" xfId="0" applyNumberFormat="1" applyFont="1" applyFill="1" applyProtection="1">
      <protection locked="0"/>
    </xf>
    <xf numFmtId="0" fontId="4" fillId="10" borderId="0" xfId="0" applyFont="1" applyFill="1" applyProtection="1">
      <protection locked="0"/>
    </xf>
    <xf numFmtId="0" fontId="4" fillId="6" borderId="0" xfId="0" applyFont="1" applyFill="1" applyProtection="1">
      <protection locked="0"/>
    </xf>
    <xf numFmtId="43" fontId="4" fillId="3" borderId="0" xfId="9" applyFont="1" applyFill="1" applyBorder="1" applyAlignment="1" applyProtection="1">
      <alignment horizontal="center"/>
      <protection locked="0"/>
    </xf>
    <xf numFmtId="0" fontId="2" fillId="0" borderId="0" xfId="0" applyFont="1" applyProtection="1">
      <protection locked="0"/>
    </xf>
    <xf numFmtId="0" fontId="2" fillId="9" borderId="1" xfId="0" applyFont="1" applyFill="1" applyBorder="1" applyProtection="1">
      <protection locked="0"/>
    </xf>
    <xf numFmtId="0" fontId="11" fillId="0" borderId="0" xfId="0" applyFont="1" applyAlignment="1" applyProtection="1">
      <alignment horizontal="center" vertical="center"/>
      <protection locked="0"/>
    </xf>
    <xf numFmtId="0" fontId="19" fillId="0" borderId="0" xfId="0" applyFont="1" applyProtection="1">
      <protection locked="0"/>
    </xf>
    <xf numFmtId="0" fontId="11" fillId="0" borderId="17" xfId="0" applyFont="1" applyBorder="1" applyAlignment="1" applyProtection="1">
      <alignment horizontal="center" vertical="center"/>
      <protection locked="0"/>
    </xf>
    <xf numFmtId="2" fontId="0" fillId="0" borderId="0" xfId="0" applyNumberFormat="1" applyProtection="1">
      <protection locked="0"/>
    </xf>
    <xf numFmtId="0" fontId="0" fillId="0" borderId="0" xfId="0" applyProtection="1">
      <protection locked="0"/>
    </xf>
    <xf numFmtId="0" fontId="19" fillId="0" borderId="0" xfId="0" applyFont="1" applyAlignment="1" applyProtection="1">
      <alignment horizontal="left"/>
      <protection locked="0"/>
    </xf>
    <xf numFmtId="0" fontId="19" fillId="0" borderId="0" xfId="0" applyFont="1" applyAlignment="1" applyProtection="1">
      <alignment horizontal="center"/>
      <protection locked="0"/>
    </xf>
    <xf numFmtId="49" fontId="19" fillId="0" borderId="0" xfId="9" applyNumberFormat="1" applyFont="1" applyAlignment="1" applyProtection="1">
      <alignment horizontal="center"/>
      <protection locked="0"/>
    </xf>
    <xf numFmtId="0" fontId="16" fillId="0" borderId="0" xfId="0" applyFont="1" applyAlignment="1" applyProtection="1">
      <alignment horizontal="left"/>
      <protection locked="0"/>
    </xf>
    <xf numFmtId="0" fontId="10" fillId="0" borderId="0" xfId="0" applyFont="1" applyAlignment="1" applyProtection="1">
      <alignment horizontal="center" vertical="center"/>
      <protection locked="0"/>
    </xf>
    <xf numFmtId="43" fontId="19" fillId="0" borderId="0" xfId="9" applyFont="1" applyBorder="1" applyAlignment="1" applyProtection="1">
      <alignment horizontal="center"/>
      <protection locked="0"/>
    </xf>
    <xf numFmtId="0" fontId="16" fillId="0" borderId="0" xfId="0" applyFont="1" applyAlignment="1" applyProtection="1">
      <alignment horizontal="center"/>
      <protection locked="0"/>
    </xf>
    <xf numFmtId="0" fontId="10" fillId="0" borderId="11" xfId="0" applyFont="1" applyBorder="1" applyAlignment="1" applyProtection="1">
      <alignment horizontal="center" vertical="center"/>
      <protection locked="0"/>
    </xf>
    <xf numFmtId="0" fontId="11" fillId="0" borderId="0" xfId="0" applyFont="1" applyAlignment="1" applyProtection="1">
      <alignment vertical="center"/>
      <protection locked="0"/>
    </xf>
    <xf numFmtId="0" fontId="20" fillId="0" borderId="0" xfId="0" applyFont="1" applyAlignment="1" applyProtection="1">
      <alignment horizontal="center"/>
      <protection locked="0"/>
    </xf>
    <xf numFmtId="49" fontId="20" fillId="0" borderId="0" xfId="9" applyNumberFormat="1" applyFont="1" applyAlignment="1" applyProtection="1">
      <alignment horizontal="center"/>
      <protection locked="0"/>
    </xf>
    <xf numFmtId="0" fontId="20" fillId="0" borderId="0" xfId="0" applyFont="1" applyProtection="1">
      <protection locked="0"/>
    </xf>
    <xf numFmtId="43" fontId="20" fillId="0" borderId="0" xfId="9" applyFont="1" applyAlignment="1" applyProtection="1">
      <alignment horizontal="center"/>
      <protection locked="0"/>
    </xf>
    <xf numFmtId="0" fontId="6" fillId="0" borderId="0" xfId="0" applyFont="1" applyAlignment="1" applyProtection="1">
      <alignment horizontal="center"/>
      <protection locked="0"/>
    </xf>
    <xf numFmtId="49" fontId="6" fillId="0" borderId="0" xfId="9" applyNumberFormat="1" applyFont="1" applyAlignment="1" applyProtection="1">
      <alignment horizontal="center"/>
      <protection locked="0"/>
    </xf>
    <xf numFmtId="43" fontId="6" fillId="0" borderId="0" xfId="9" applyFont="1" applyAlignment="1" applyProtection="1">
      <alignment horizontal="center"/>
      <protection locked="0"/>
    </xf>
    <xf numFmtId="10" fontId="4" fillId="7" borderId="1" xfId="0" applyNumberFormat="1" applyFont="1" applyFill="1" applyBorder="1" applyAlignment="1" applyProtection="1">
      <alignment horizontal="left" vertical="center"/>
    </xf>
    <xf numFmtId="0" fontId="4" fillId="0" borderId="1" xfId="0" applyFont="1" applyBorder="1" applyAlignment="1" applyProtection="1">
      <alignment horizontal="center" vertical="center"/>
    </xf>
    <xf numFmtId="10" fontId="4" fillId="7" borderId="1" xfId="0" applyNumberFormat="1" applyFont="1" applyFill="1" applyBorder="1" applyAlignment="1" applyProtection="1">
      <alignment horizontal="center" vertical="center" wrapText="1"/>
    </xf>
    <xf numFmtId="10" fontId="4" fillId="7" borderId="1" xfId="0" applyNumberFormat="1" applyFont="1" applyFill="1" applyBorder="1" applyAlignment="1" applyProtection="1">
      <alignment horizontal="center" vertical="center"/>
    </xf>
    <xf numFmtId="0" fontId="33" fillId="0" borderId="1" xfId="0" applyFont="1" applyBorder="1" applyAlignment="1" applyProtection="1">
      <alignment horizontal="center" vertical="center"/>
    </xf>
    <xf numFmtId="0" fontId="16" fillId="7" borderId="1" xfId="0" applyFont="1" applyFill="1" applyBorder="1" applyAlignment="1" applyProtection="1">
      <alignment horizontal="center" vertical="center"/>
    </xf>
    <xf numFmtId="0" fontId="16" fillId="7" borderId="1" xfId="0" applyFont="1" applyFill="1" applyBorder="1" applyAlignment="1" applyProtection="1">
      <alignment horizontal="center" vertical="center" wrapText="1"/>
    </xf>
    <xf numFmtId="43" fontId="16" fillId="7" borderId="1" xfId="9" applyFont="1" applyFill="1" applyBorder="1" applyAlignment="1" applyProtection="1">
      <alignment horizontal="center" vertical="center" wrapText="1"/>
    </xf>
    <xf numFmtId="49" fontId="16" fillId="7" borderId="1" xfId="0" applyNumberFormat="1" applyFont="1" applyFill="1" applyBorder="1" applyAlignment="1" applyProtection="1">
      <alignment horizontal="center" vertical="center" wrapText="1"/>
    </xf>
    <xf numFmtId="0" fontId="16" fillId="10" borderId="0" xfId="0" applyFont="1" applyFill="1" applyAlignment="1" applyProtection="1">
      <alignment horizontal="left" vertical="center"/>
    </xf>
    <xf numFmtId="0" fontId="16" fillId="0" borderId="1" xfId="0" applyFont="1" applyBorder="1" applyAlignment="1" applyProtection="1">
      <alignment horizontal="left" vertical="center"/>
    </xf>
    <xf numFmtId="0" fontId="19" fillId="0" borderId="1" xfId="0" applyFont="1" applyBorder="1" applyAlignment="1" applyProtection="1">
      <alignment horizontal="left" vertical="center"/>
    </xf>
    <xf numFmtId="49" fontId="19" fillId="0" borderId="1" xfId="0" applyNumberFormat="1" applyFont="1" applyBorder="1" applyAlignment="1" applyProtection="1">
      <alignment horizontal="center" vertical="center" wrapText="1"/>
    </xf>
    <xf numFmtId="0" fontId="19" fillId="0" borderId="1" xfId="0" applyFont="1" applyBorder="1" applyAlignment="1" applyProtection="1">
      <alignment horizontal="center" vertical="center" wrapText="1"/>
    </xf>
    <xf numFmtId="43" fontId="19" fillId="0" borderId="1" xfId="9" applyFont="1" applyFill="1" applyBorder="1" applyAlignment="1" applyProtection="1">
      <alignment vertical="center"/>
    </xf>
    <xf numFmtId="44" fontId="11" fillId="0" borderId="1" xfId="0" applyNumberFormat="1" applyFont="1" applyBorder="1" applyAlignment="1" applyProtection="1">
      <alignment vertical="center"/>
    </xf>
    <xf numFmtId="0" fontId="11" fillId="0" borderId="1" xfId="0" applyFont="1" applyBorder="1" applyAlignment="1" applyProtection="1">
      <alignment horizontal="center" vertical="center" wrapText="1"/>
    </xf>
    <xf numFmtId="0" fontId="11" fillId="0" borderId="1" xfId="0" applyFont="1" applyBorder="1" applyAlignment="1" applyProtection="1">
      <alignment horizontal="justify" vertical="center" wrapText="1"/>
    </xf>
    <xf numFmtId="0" fontId="16" fillId="7" borderId="1" xfId="0" applyFont="1" applyFill="1" applyBorder="1" applyAlignment="1" applyProtection="1">
      <alignment horizontal="center"/>
    </xf>
    <xf numFmtId="43" fontId="16" fillId="7" borderId="1" xfId="9" applyFont="1" applyFill="1" applyBorder="1" applyAlignment="1" applyProtection="1">
      <alignment vertical="center"/>
    </xf>
    <xf numFmtId="0" fontId="36" fillId="0" borderId="1" xfId="0" applyFont="1" applyBorder="1" applyAlignment="1" applyProtection="1">
      <alignment horizontal="left" vertical="top" wrapText="1"/>
    </xf>
    <xf numFmtId="0" fontId="35" fillId="0" borderId="1" xfId="0" applyFont="1" applyBorder="1" applyAlignment="1" applyProtection="1">
      <alignment horizontal="left" vertical="center" wrapText="1"/>
    </xf>
    <xf numFmtId="0" fontId="36" fillId="7" borderId="1" xfId="0" applyFont="1" applyFill="1" applyBorder="1" applyAlignment="1" applyProtection="1">
      <alignment horizontal="right" vertical="top" wrapText="1"/>
    </xf>
    <xf numFmtId="0" fontId="36" fillId="10" borderId="1" xfId="0" applyFont="1" applyFill="1" applyBorder="1" applyAlignment="1" applyProtection="1">
      <alignment horizontal="left" vertical="top" wrapText="1"/>
    </xf>
    <xf numFmtId="0" fontId="36" fillId="7" borderId="1" xfId="0" applyFont="1" applyFill="1" applyBorder="1" applyAlignment="1" applyProtection="1">
      <alignment horizontal="left" vertical="top" wrapText="1"/>
    </xf>
    <xf numFmtId="0" fontId="11" fillId="0" borderId="1" xfId="0" applyFont="1" applyBorder="1" applyAlignment="1" applyProtection="1">
      <alignment horizontal="left" vertical="center" wrapText="1"/>
    </xf>
    <xf numFmtId="0" fontId="35" fillId="0" borderId="1" xfId="0" applyFont="1" applyBorder="1" applyAlignment="1" applyProtection="1">
      <alignment horizontal="center" vertical="center" wrapText="1"/>
    </xf>
    <xf numFmtId="0" fontId="11" fillId="0" borderId="1" xfId="0" applyFont="1" applyBorder="1" applyAlignment="1" applyProtection="1">
      <alignment horizontal="left" wrapText="1"/>
    </xf>
    <xf numFmtId="0" fontId="16" fillId="7" borderId="10" xfId="0" applyFont="1" applyFill="1" applyBorder="1" applyAlignment="1" applyProtection="1">
      <alignment horizontal="right" vertical="center" wrapText="1"/>
    </xf>
    <xf numFmtId="0" fontId="16" fillId="7" borderId="9" xfId="0" applyFont="1" applyFill="1" applyBorder="1" applyAlignment="1" applyProtection="1">
      <alignment horizontal="right" vertical="center" wrapText="1"/>
    </xf>
    <xf numFmtId="0" fontId="16" fillId="7" borderId="4" xfId="0" applyFont="1" applyFill="1" applyBorder="1" applyAlignment="1" applyProtection="1">
      <alignment horizontal="right" vertical="center" wrapText="1"/>
    </xf>
    <xf numFmtId="0" fontId="36" fillId="7" borderId="10" xfId="0" applyFont="1" applyFill="1" applyBorder="1" applyAlignment="1" applyProtection="1">
      <alignment horizontal="right" vertical="top" wrapText="1"/>
    </xf>
    <xf numFmtId="0" fontId="36" fillId="7" borderId="9" xfId="0" applyFont="1" applyFill="1" applyBorder="1" applyAlignment="1" applyProtection="1">
      <alignment horizontal="right" vertical="top" wrapText="1"/>
    </xf>
    <xf numFmtId="0" fontId="36" fillId="7" borderId="4" xfId="0" applyFont="1" applyFill="1" applyBorder="1" applyAlignment="1" applyProtection="1">
      <alignment horizontal="right" vertical="top" wrapText="1"/>
    </xf>
    <xf numFmtId="43" fontId="19" fillId="0" borderId="1" xfId="9" quotePrefix="1" applyFont="1" applyFill="1" applyBorder="1" applyAlignment="1" applyProtection="1">
      <alignment vertical="center"/>
    </xf>
    <xf numFmtId="0" fontId="11" fillId="0" borderId="1" xfId="0" applyFont="1" applyBorder="1" applyAlignment="1" applyProtection="1">
      <alignment horizontal="left" vertical="center"/>
    </xf>
    <xf numFmtId="43" fontId="11" fillId="0" borderId="1" xfId="9" quotePrefix="1" applyFont="1" applyFill="1" applyBorder="1" applyAlignment="1" applyProtection="1">
      <alignment vertical="center"/>
    </xf>
    <xf numFmtId="43" fontId="11" fillId="0" borderId="1" xfId="9" applyFont="1" applyFill="1" applyBorder="1" applyAlignment="1" applyProtection="1">
      <alignment vertical="center"/>
    </xf>
    <xf numFmtId="0" fontId="16" fillId="7" borderId="1" xfId="0" applyFont="1" applyFill="1" applyBorder="1" applyAlignment="1" applyProtection="1">
      <alignment horizontal="right" vertical="center" wrapText="1"/>
    </xf>
    <xf numFmtId="44" fontId="16" fillId="7" borderId="1" xfId="2" applyFont="1" applyFill="1" applyBorder="1" applyAlignment="1" applyProtection="1">
      <alignment vertical="center"/>
    </xf>
    <xf numFmtId="0" fontId="16" fillId="10" borderId="1" xfId="0" applyFont="1" applyFill="1" applyBorder="1" applyAlignment="1" applyProtection="1">
      <alignment horizontal="left" vertical="center" wrapText="1"/>
    </xf>
    <xf numFmtId="49" fontId="11" fillId="0" borderId="1" xfId="0" applyNumberFormat="1" applyFont="1" applyBorder="1" applyAlignment="1" applyProtection="1">
      <alignment horizontal="center" vertical="center" wrapText="1"/>
    </xf>
    <xf numFmtId="0" fontId="35" fillId="0" borderId="1" xfId="0" applyFont="1" applyBorder="1" applyAlignment="1" applyProtection="1">
      <alignment horizontal="center" vertical="top" wrapText="1"/>
    </xf>
    <xf numFmtId="0" fontId="19" fillId="7" borderId="1" xfId="0" applyFont="1" applyFill="1" applyBorder="1" applyAlignment="1" applyProtection="1">
      <alignment horizontal="center" vertical="center" wrapText="1"/>
    </xf>
    <xf numFmtId="43" fontId="19" fillId="7" borderId="1" xfId="9" applyFont="1" applyFill="1" applyBorder="1" applyAlignment="1" applyProtection="1">
      <alignment vertical="center"/>
    </xf>
    <xf numFmtId="0" fontId="16" fillId="0" borderId="0" xfId="0" applyFont="1" applyAlignment="1" applyProtection="1">
      <alignment horizontal="left" vertical="center"/>
    </xf>
    <xf numFmtId="0" fontId="16" fillId="10" borderId="1" xfId="0" applyFont="1" applyFill="1" applyBorder="1" applyAlignment="1" applyProtection="1">
      <alignment horizontal="left" vertical="center"/>
    </xf>
    <xf numFmtId="49" fontId="19" fillId="0" borderId="1" xfId="0" quotePrefix="1" applyNumberFormat="1" applyFont="1" applyBorder="1" applyAlignment="1" applyProtection="1">
      <alignment horizontal="center" vertical="center" wrapText="1"/>
    </xf>
    <xf numFmtId="0" fontId="35" fillId="0" borderId="1" xfId="0" applyFont="1" applyBorder="1" applyAlignment="1" applyProtection="1">
      <alignment horizontal="left" vertical="top" wrapText="1"/>
    </xf>
    <xf numFmtId="0" fontId="10" fillId="0" borderId="1" xfId="0" applyFont="1" applyBorder="1" applyAlignment="1" applyProtection="1">
      <alignment horizontal="right" vertical="center"/>
    </xf>
    <xf numFmtId="0" fontId="10" fillId="10" borderId="1" xfId="0" applyFont="1" applyFill="1" applyBorder="1" applyAlignment="1" applyProtection="1">
      <alignment horizontal="left"/>
    </xf>
    <xf numFmtId="0" fontId="11" fillId="0" borderId="1" xfId="0" applyFont="1" applyBorder="1" applyAlignment="1" applyProtection="1">
      <alignment horizontal="center"/>
    </xf>
    <xf numFmtId="2" fontId="11" fillId="0" borderId="1" xfId="0" applyNumberFormat="1" applyFont="1" applyBorder="1" applyAlignment="1" applyProtection="1">
      <alignment vertical="center"/>
    </xf>
    <xf numFmtId="0" fontId="11" fillId="0" borderId="1" xfId="0" applyFont="1" applyBorder="1" applyAlignment="1" applyProtection="1">
      <alignment horizontal="center" vertical="center"/>
    </xf>
    <xf numFmtId="0" fontId="10" fillId="0" borderId="1" xfId="0" applyFont="1" applyBorder="1" applyAlignment="1" applyProtection="1">
      <alignment horizontal="right"/>
    </xf>
    <xf numFmtId="0" fontId="11" fillId="0" borderId="1" xfId="0" applyFont="1" applyBorder="1" applyAlignment="1" applyProtection="1">
      <alignment horizontal="center" wrapText="1"/>
    </xf>
    <xf numFmtId="0" fontId="10" fillId="0" borderId="10" xfId="0" applyFont="1" applyBorder="1" applyAlignment="1" applyProtection="1">
      <alignment horizontal="center"/>
    </xf>
    <xf numFmtId="0" fontId="10" fillId="0" borderId="9" xfId="0" applyFont="1" applyBorder="1" applyAlignment="1" applyProtection="1">
      <alignment horizontal="center"/>
    </xf>
    <xf numFmtId="0" fontId="10" fillId="0" borderId="4" xfId="0" applyFont="1" applyBorder="1" applyAlignment="1" applyProtection="1">
      <alignment horizontal="center"/>
    </xf>
    <xf numFmtId="0" fontId="16" fillId="7" borderId="1" xfId="0" applyFont="1" applyFill="1" applyBorder="1" applyAlignment="1" applyProtection="1">
      <alignment horizontal="left"/>
    </xf>
    <xf numFmtId="43" fontId="16" fillId="7" borderId="1" xfId="9" applyFont="1" applyFill="1" applyBorder="1" applyProtection="1"/>
  </cellXfs>
  <cellStyles count="17">
    <cellStyle name="Excel Built-in Normal" xfId="1" xr:uid="{00000000-0005-0000-0000-000000000000}"/>
    <cellStyle name="Moeda" xfId="2" builtinId="4"/>
    <cellStyle name="Normal" xfId="0" builtinId="0"/>
    <cellStyle name="Normal 2" xfId="3" xr:uid="{00000000-0005-0000-0000-000003000000}"/>
    <cellStyle name="Normal 2 2" xfId="12" xr:uid="{00000000-0005-0000-0000-000004000000}"/>
    <cellStyle name="Normal 2 2 4" xfId="15" xr:uid="{678E1430-2F3D-4193-9F7C-DBF6E5D97B6A}"/>
    <cellStyle name="Normal 2 3" xfId="4" xr:uid="{00000000-0005-0000-0000-000005000000}"/>
    <cellStyle name="Normal 3" xfId="14" xr:uid="{F3C6EC47-63DC-4DC4-8CF3-B46ECDB1305F}"/>
    <cellStyle name="Porcentagem" xfId="5" builtinId="5"/>
    <cellStyle name="Porcentagem 2" xfId="6" xr:uid="{00000000-0005-0000-0000-000007000000}"/>
    <cellStyle name="Porcentagem 2 3" xfId="16" xr:uid="{FD7B84AA-B826-4863-9A5C-D1E38485E49A}"/>
    <cellStyle name="Porcentagem 3" xfId="7" xr:uid="{00000000-0005-0000-0000-000008000000}"/>
    <cellStyle name="Porcentagem 3 2" xfId="8" xr:uid="{00000000-0005-0000-0000-000009000000}"/>
    <cellStyle name="TableStyleLight1" xfId="13" xr:uid="{00000000-0005-0000-0000-00000A000000}"/>
    <cellStyle name="Vírgula" xfId="9" builtinId="3"/>
    <cellStyle name="Vírgula 2" xfId="10" xr:uid="{00000000-0005-0000-0000-00000C000000}"/>
    <cellStyle name="Vírgula 2 2" xfId="11" xr:uid="{00000000-0005-0000-0000-00000D000000}"/>
  </cellStyles>
  <dxfs count="138">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47625</xdr:rowOff>
    </xdr:from>
    <xdr:to>
      <xdr:col>1</xdr:col>
      <xdr:colOff>475961</xdr:colOff>
      <xdr:row>1</xdr:row>
      <xdr:rowOff>238125</xdr:rowOff>
    </xdr:to>
    <xdr:pic>
      <xdr:nvPicPr>
        <xdr:cNvPr id="1524" name="Imagem 1">
          <a:extLst>
            <a:ext uri="{FF2B5EF4-FFF2-40B4-BE49-F238E27FC236}">
              <a16:creationId xmlns:a16="http://schemas.microsoft.com/office/drawing/2014/main" id="{00000000-0008-0000-0000-0000F405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8600" y="47625"/>
          <a:ext cx="695036"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46</xdr:col>
      <xdr:colOff>180975</xdr:colOff>
      <xdr:row>0</xdr:row>
      <xdr:rowOff>95250</xdr:rowOff>
    </xdr:from>
    <xdr:to>
      <xdr:col>47</xdr:col>
      <xdr:colOff>47625</xdr:colOff>
      <xdr:row>8</xdr:row>
      <xdr:rowOff>161925</xdr:rowOff>
    </xdr:to>
    <xdr:sp macro="" textlink="">
      <xdr:nvSpPr>
        <xdr:cNvPr id="2" name="Seta: para Baixo 1">
          <a:extLst>
            <a:ext uri="{FF2B5EF4-FFF2-40B4-BE49-F238E27FC236}">
              <a16:creationId xmlns:a16="http://schemas.microsoft.com/office/drawing/2014/main" id="{DCDF8CD8-FFF8-3199-FF9A-3C8F41050727}"/>
            </a:ext>
          </a:extLst>
        </xdr:cNvPr>
        <xdr:cNvSpPr/>
      </xdr:nvSpPr>
      <xdr:spPr>
        <a:xfrm>
          <a:off x="10258425" y="95250"/>
          <a:ext cx="1352550" cy="2228850"/>
        </a:xfrm>
        <a:prstGeom prst="down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pt-BR" sz="900" b="1">
              <a:latin typeface="Arial" panose="020B0604020202020204" pitchFamily="34" charset="0"/>
              <a:cs typeface="Arial" panose="020B0604020202020204" pitchFamily="34" charset="0"/>
            </a:rPr>
            <a:t>INSIRA</a:t>
          </a:r>
          <a:r>
            <a:rPr lang="pt-BR" sz="900" b="1" baseline="0">
              <a:latin typeface="Arial" panose="020B0604020202020204" pitchFamily="34" charset="0"/>
              <a:cs typeface="Arial" panose="020B0604020202020204" pitchFamily="34" charset="0"/>
            </a:rPr>
            <a:t> AQUI OS VALORES UNITÁRIOS</a:t>
          </a:r>
          <a:endParaRPr lang="pt-BR" sz="900" b="1">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228600</xdr:colOff>
      <xdr:row>0</xdr:row>
      <xdr:rowOff>47624</xdr:rowOff>
    </xdr:from>
    <xdr:to>
      <xdr:col>2</xdr:col>
      <xdr:colOff>45758</xdr:colOff>
      <xdr:row>1</xdr:row>
      <xdr:rowOff>211666</xdr:rowOff>
    </xdr:to>
    <xdr:pic>
      <xdr:nvPicPr>
        <xdr:cNvPr id="3" name="Imagem 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8600" y="47624"/>
          <a:ext cx="864908" cy="46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352425</xdr:colOff>
      <xdr:row>0</xdr:row>
      <xdr:rowOff>154781</xdr:rowOff>
    </xdr:from>
    <xdr:to>
      <xdr:col>2</xdr:col>
      <xdr:colOff>47625</xdr:colOff>
      <xdr:row>2</xdr:row>
      <xdr:rowOff>266700</xdr:rowOff>
    </xdr:to>
    <xdr:pic>
      <xdr:nvPicPr>
        <xdr:cNvPr id="4372" name="Imagem 1">
          <a:extLst>
            <a:ext uri="{FF2B5EF4-FFF2-40B4-BE49-F238E27FC236}">
              <a16:creationId xmlns:a16="http://schemas.microsoft.com/office/drawing/2014/main" id="{00000000-0008-0000-0200-00001411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2425" y="154781"/>
          <a:ext cx="909638" cy="611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114300</xdr:colOff>
      <xdr:row>0</xdr:row>
      <xdr:rowOff>47625</xdr:rowOff>
    </xdr:from>
    <xdr:to>
      <xdr:col>1</xdr:col>
      <xdr:colOff>85725</xdr:colOff>
      <xdr:row>2</xdr:row>
      <xdr:rowOff>161925</xdr:rowOff>
    </xdr:to>
    <xdr:pic>
      <xdr:nvPicPr>
        <xdr:cNvPr id="2" name="Imagem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47625"/>
          <a:ext cx="657225"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114300</xdr:colOff>
      <xdr:row>0</xdr:row>
      <xdr:rowOff>47625</xdr:rowOff>
    </xdr:from>
    <xdr:to>
      <xdr:col>1</xdr:col>
      <xdr:colOff>85725</xdr:colOff>
      <xdr:row>2</xdr:row>
      <xdr:rowOff>161925</xdr:rowOff>
    </xdr:to>
    <xdr:pic>
      <xdr:nvPicPr>
        <xdr:cNvPr id="5310" name="Imagem 1">
          <a:extLst>
            <a:ext uri="{FF2B5EF4-FFF2-40B4-BE49-F238E27FC236}">
              <a16:creationId xmlns:a16="http://schemas.microsoft.com/office/drawing/2014/main" id="{00000000-0008-0000-0400-0000BE14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300" y="47625"/>
          <a:ext cx="657225"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190500</xdr:colOff>
      <xdr:row>0</xdr:row>
      <xdr:rowOff>228600</xdr:rowOff>
    </xdr:from>
    <xdr:to>
      <xdr:col>0</xdr:col>
      <xdr:colOff>190500</xdr:colOff>
      <xdr:row>0</xdr:row>
      <xdr:rowOff>228600</xdr:rowOff>
    </xdr:to>
    <xdr:sp macro="" textlink="">
      <xdr:nvSpPr>
        <xdr:cNvPr id="9911" name="Line 1">
          <a:extLst>
            <a:ext uri="{FF2B5EF4-FFF2-40B4-BE49-F238E27FC236}">
              <a16:creationId xmlns:a16="http://schemas.microsoft.com/office/drawing/2014/main" id="{00000000-0008-0000-0500-0000B7260000}"/>
            </a:ext>
          </a:extLst>
        </xdr:cNvPr>
        <xdr:cNvSpPr>
          <a:spLocks noChangeShapeType="1"/>
        </xdr:cNvSpPr>
      </xdr:nvSpPr>
      <xdr:spPr bwMode="auto">
        <a:xfrm>
          <a:off x="190500" y="228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190500</xdr:colOff>
      <xdr:row>0</xdr:row>
      <xdr:rowOff>228600</xdr:rowOff>
    </xdr:from>
    <xdr:to>
      <xdr:col>0</xdr:col>
      <xdr:colOff>190500</xdr:colOff>
      <xdr:row>0</xdr:row>
      <xdr:rowOff>228600</xdr:rowOff>
    </xdr:to>
    <xdr:sp macro="" textlink="">
      <xdr:nvSpPr>
        <xdr:cNvPr id="9912" name="Line 2">
          <a:extLst>
            <a:ext uri="{FF2B5EF4-FFF2-40B4-BE49-F238E27FC236}">
              <a16:creationId xmlns:a16="http://schemas.microsoft.com/office/drawing/2014/main" id="{00000000-0008-0000-0500-0000B8260000}"/>
            </a:ext>
          </a:extLst>
        </xdr:cNvPr>
        <xdr:cNvSpPr>
          <a:spLocks noChangeShapeType="1"/>
        </xdr:cNvSpPr>
      </xdr:nvSpPr>
      <xdr:spPr bwMode="auto">
        <a:xfrm>
          <a:off x="190500" y="228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190500</xdr:colOff>
      <xdr:row>0</xdr:row>
      <xdr:rowOff>228600</xdr:rowOff>
    </xdr:from>
    <xdr:to>
      <xdr:col>1</xdr:col>
      <xdr:colOff>190500</xdr:colOff>
      <xdr:row>0</xdr:row>
      <xdr:rowOff>228600</xdr:rowOff>
    </xdr:to>
    <xdr:sp macro="" textlink="">
      <xdr:nvSpPr>
        <xdr:cNvPr id="9913" name="Line 1">
          <a:extLst>
            <a:ext uri="{FF2B5EF4-FFF2-40B4-BE49-F238E27FC236}">
              <a16:creationId xmlns:a16="http://schemas.microsoft.com/office/drawing/2014/main" id="{00000000-0008-0000-0500-0000B9260000}"/>
            </a:ext>
          </a:extLst>
        </xdr:cNvPr>
        <xdr:cNvSpPr>
          <a:spLocks noChangeShapeType="1"/>
        </xdr:cNvSpPr>
      </xdr:nvSpPr>
      <xdr:spPr bwMode="auto">
        <a:xfrm>
          <a:off x="1009650" y="228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190500</xdr:colOff>
      <xdr:row>0</xdr:row>
      <xdr:rowOff>228600</xdr:rowOff>
    </xdr:from>
    <xdr:to>
      <xdr:col>1</xdr:col>
      <xdr:colOff>190500</xdr:colOff>
      <xdr:row>0</xdr:row>
      <xdr:rowOff>228600</xdr:rowOff>
    </xdr:to>
    <xdr:sp macro="" textlink="">
      <xdr:nvSpPr>
        <xdr:cNvPr id="9914" name="Line 2">
          <a:extLst>
            <a:ext uri="{FF2B5EF4-FFF2-40B4-BE49-F238E27FC236}">
              <a16:creationId xmlns:a16="http://schemas.microsoft.com/office/drawing/2014/main" id="{00000000-0008-0000-0500-0000BA260000}"/>
            </a:ext>
          </a:extLst>
        </xdr:cNvPr>
        <xdr:cNvSpPr>
          <a:spLocks noChangeShapeType="1"/>
        </xdr:cNvSpPr>
      </xdr:nvSpPr>
      <xdr:spPr bwMode="auto">
        <a:xfrm>
          <a:off x="1009650" y="228600"/>
          <a:ext cx="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mc:AlternateContent xmlns:mc="http://schemas.openxmlformats.org/markup-compatibility/2006">
    <mc:Choice xmlns:a14="http://schemas.microsoft.com/office/drawing/2010/main" Requires="a14">
      <xdr:twoCellAnchor editAs="oneCell">
        <xdr:from>
          <xdr:col>0</xdr:col>
          <xdr:colOff>0</xdr:colOff>
          <xdr:row>0</xdr:row>
          <xdr:rowOff>76200</xdr:rowOff>
        </xdr:from>
        <xdr:to>
          <xdr:col>1</xdr:col>
          <xdr:colOff>28575</xdr:colOff>
          <xdr:row>1</xdr:row>
          <xdr:rowOff>228600</xdr:rowOff>
        </xdr:to>
        <xdr:sp macro="" textlink="">
          <xdr:nvSpPr>
            <xdr:cNvPr id="9217" name="Object 1" hidden="1">
              <a:extLst>
                <a:ext uri="{63B3BB69-23CF-44E3-9099-C40C66FF867C}">
                  <a14:compatExt spid="_x0000_s9217"/>
                </a:ext>
                <a:ext uri="{FF2B5EF4-FFF2-40B4-BE49-F238E27FC236}">
                  <a16:creationId xmlns:a16="http://schemas.microsoft.com/office/drawing/2014/main" id="{00000000-0008-0000-0500-000001240000}"/>
                </a:ext>
              </a:extLst>
            </xdr:cNvPr>
            <xdr:cNvSpPr/>
          </xdr:nvSpPr>
          <xdr:spPr bwMode="auto">
            <a:xfrm>
              <a:off x="0" y="0"/>
              <a:ext cx="0" cy="0"/>
            </a:xfrm>
            <a:prstGeom prst="rect">
              <a:avLst/>
            </a:prstGeom>
            <a:solidFill>
              <a:srgbClr val="FFFFFF" mc:Ignorable="a14" a14:legacySpreadsheetColorIndex="65"/>
            </a:solidFill>
            <a:ln w="9525">
              <a:solidFill>
                <a:srgbClr val="FFFFFF" mc:Ignorable="a14" a14:legacySpreadsheetColorIndex="9"/>
              </a:solidFill>
              <a:miter lim="800000"/>
              <a:headEnd/>
              <a:tailEnd/>
            </a:ln>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6.bin"/><Relationship Id="rId5" Type="http://schemas.openxmlformats.org/officeDocument/2006/relationships/image" Target="../media/image4.emf"/><Relationship Id="rId4" Type="http://schemas.openxmlformats.org/officeDocument/2006/relationships/oleObject" Target="../embeddings/oleObject1.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186"/>
  <sheetViews>
    <sheetView tabSelected="1" topLeftCell="A4" zoomScaleNormal="100" zoomScaleSheetLayoutView="100" workbookViewId="0">
      <selection activeCell="AU10" sqref="AU10"/>
    </sheetView>
  </sheetViews>
  <sheetFormatPr defaultRowHeight="12.75" x14ac:dyDescent="0.2"/>
  <cols>
    <col min="1" max="1" width="6.7109375" style="499" customWidth="1"/>
    <col min="2" max="2" width="9.28515625" style="500" customWidth="1"/>
    <col min="3" max="3" width="90.28515625" style="479" customWidth="1"/>
    <col min="4" max="4" width="6.7109375" style="501" customWidth="1"/>
    <col min="5" max="5" width="12" style="501" customWidth="1"/>
    <col min="6" max="6" width="11.7109375" style="455" bestFit="1" customWidth="1"/>
    <col min="7" max="7" width="14.42578125" style="455" customWidth="1"/>
    <col min="8" max="8" width="11.7109375" style="455" hidden="1" customWidth="1"/>
    <col min="9" max="9" width="9.5703125" style="455" hidden="1" customWidth="1"/>
    <col min="10" max="10" width="9.42578125" style="455" hidden="1" customWidth="1"/>
    <col min="11" max="46" width="0" style="455" hidden="1" customWidth="1"/>
    <col min="47" max="47" width="30.140625" style="455" customWidth="1"/>
    <col min="48" max="16384" width="9.140625" style="455"/>
  </cols>
  <sheetData>
    <row r="1" spans="1:47" ht="27" customHeight="1" x14ac:dyDescent="0.35">
      <c r="A1" s="451" t="s">
        <v>178</v>
      </c>
      <c r="B1" s="452"/>
      <c r="C1" s="452"/>
      <c r="D1" s="452"/>
      <c r="E1" s="452"/>
      <c r="F1" s="452"/>
      <c r="G1" s="453"/>
      <c r="H1" s="454"/>
    </row>
    <row r="2" spans="1:47" ht="19.5" customHeight="1" x14ac:dyDescent="0.25">
      <c r="A2" s="456" t="s">
        <v>104</v>
      </c>
      <c r="B2" s="456"/>
      <c r="C2" s="456"/>
      <c r="D2" s="456"/>
      <c r="E2" s="456"/>
      <c r="F2" s="456"/>
      <c r="G2" s="456"/>
      <c r="H2" s="454"/>
    </row>
    <row r="3" spans="1:47" s="458" customFormat="1" ht="24" customHeight="1" x14ac:dyDescent="0.2">
      <c r="A3" s="502" t="s">
        <v>180</v>
      </c>
      <c r="B3" s="502"/>
      <c r="C3" s="502"/>
      <c r="D3" s="503" t="s">
        <v>585</v>
      </c>
      <c r="E3" s="503"/>
      <c r="F3" s="503"/>
      <c r="G3" s="503"/>
      <c r="H3" s="457"/>
    </row>
    <row r="4" spans="1:47" s="458" customFormat="1" ht="30" customHeight="1" x14ac:dyDescent="0.2">
      <c r="A4" s="502" t="s">
        <v>301</v>
      </c>
      <c r="B4" s="502"/>
      <c r="C4" s="502"/>
      <c r="D4" s="504" t="s">
        <v>637</v>
      </c>
      <c r="E4" s="505"/>
      <c r="F4" s="505"/>
      <c r="G4" s="505"/>
      <c r="H4" s="457"/>
    </row>
    <row r="5" spans="1:47" s="458" customFormat="1" ht="18" customHeight="1" x14ac:dyDescent="0.2">
      <c r="A5" s="506" t="s">
        <v>251</v>
      </c>
      <c r="B5" s="506"/>
      <c r="C5" s="506"/>
      <c r="D5" s="506"/>
      <c r="E5" s="506"/>
      <c r="F5" s="506"/>
      <c r="G5" s="506"/>
      <c r="H5" s="459"/>
    </row>
    <row r="6" spans="1:47" s="461" customFormat="1" x14ac:dyDescent="0.25">
      <c r="A6" s="507" t="s">
        <v>7</v>
      </c>
      <c r="B6" s="507"/>
      <c r="C6" s="508"/>
      <c r="D6" s="509" t="s">
        <v>3</v>
      </c>
      <c r="E6" s="509" t="s">
        <v>4</v>
      </c>
      <c r="F6" s="509" t="s">
        <v>12</v>
      </c>
      <c r="G6" s="509" t="s">
        <v>5</v>
      </c>
      <c r="H6" s="460"/>
    </row>
    <row r="7" spans="1:47" s="462" customFormat="1" ht="24" x14ac:dyDescent="0.25">
      <c r="A7" s="510" t="s">
        <v>73</v>
      </c>
      <c r="B7" s="510" t="s">
        <v>177</v>
      </c>
      <c r="C7" s="508"/>
      <c r="D7" s="509"/>
      <c r="E7" s="509"/>
      <c r="F7" s="509"/>
      <c r="G7" s="509"/>
      <c r="H7" s="460"/>
    </row>
    <row r="8" spans="1:47" s="458" customFormat="1" ht="15" customHeight="1" x14ac:dyDescent="0.2">
      <c r="A8" s="511">
        <v>1</v>
      </c>
      <c r="B8" s="257" t="s">
        <v>13</v>
      </c>
      <c r="C8" s="257"/>
      <c r="D8" s="257"/>
      <c r="E8" s="257"/>
      <c r="F8" s="257"/>
      <c r="G8" s="257"/>
      <c r="H8" s="14"/>
    </row>
    <row r="9" spans="1:47" s="458" customFormat="1" ht="15" customHeight="1" x14ac:dyDescent="0.2">
      <c r="A9" s="512" t="s">
        <v>74</v>
      </c>
      <c r="B9" s="258" t="s">
        <v>33</v>
      </c>
      <c r="C9" s="258"/>
      <c r="D9" s="258"/>
      <c r="E9" s="258"/>
      <c r="F9" s="258"/>
      <c r="G9" s="258"/>
      <c r="H9" s="14"/>
    </row>
    <row r="10" spans="1:47" s="458" customFormat="1" ht="36" x14ac:dyDescent="0.2">
      <c r="A10" s="513" t="s">
        <v>76</v>
      </c>
      <c r="B10" s="514" t="s">
        <v>305</v>
      </c>
      <c r="C10" s="255" t="s">
        <v>614</v>
      </c>
      <c r="D10" s="515" t="s">
        <v>9</v>
      </c>
      <c r="E10" s="516">
        <f>MEMORIAL!F9</f>
        <v>6</v>
      </c>
      <c r="F10" s="517">
        <f>ROUND(AU10,2)</f>
        <v>0</v>
      </c>
      <c r="G10" s="516">
        <f>F10*E10</f>
        <v>0</v>
      </c>
      <c r="H10" s="463">
        <v>463.36</v>
      </c>
      <c r="I10" s="464">
        <v>0.33250000000000002</v>
      </c>
      <c r="J10" s="465"/>
      <c r="AU10" s="466"/>
    </row>
    <row r="11" spans="1:47" s="458" customFormat="1" ht="24" x14ac:dyDescent="0.2">
      <c r="A11" s="513" t="s">
        <v>240</v>
      </c>
      <c r="B11" s="518" t="s">
        <v>513</v>
      </c>
      <c r="C11" s="519" t="s">
        <v>609</v>
      </c>
      <c r="D11" s="515" t="s">
        <v>11</v>
      </c>
      <c r="E11" s="516">
        <f>MEMORIAL!F10</f>
        <v>15</v>
      </c>
      <c r="F11" s="517">
        <f t="shared" ref="F11:F15" si="0">ROUND(AU11,2)</f>
        <v>0</v>
      </c>
      <c r="G11" s="516">
        <f t="shared" ref="G11:G14" si="1">F11*E11</f>
        <v>0</v>
      </c>
      <c r="H11" s="463">
        <v>454.43</v>
      </c>
      <c r="I11" s="464">
        <v>0.33250000000000002</v>
      </c>
      <c r="J11" s="465"/>
      <c r="AU11" s="466"/>
    </row>
    <row r="12" spans="1:47" s="458" customFormat="1" ht="24" x14ac:dyDescent="0.2">
      <c r="A12" s="513" t="s">
        <v>241</v>
      </c>
      <c r="B12" s="518" t="s">
        <v>514</v>
      </c>
      <c r="C12" s="519" t="s">
        <v>610</v>
      </c>
      <c r="D12" s="515" t="s">
        <v>11</v>
      </c>
      <c r="E12" s="516">
        <f>MEMORIAL!F11</f>
        <v>15</v>
      </c>
      <c r="F12" s="517">
        <f t="shared" si="0"/>
        <v>0</v>
      </c>
      <c r="G12" s="516">
        <f t="shared" si="1"/>
        <v>0</v>
      </c>
      <c r="H12" s="463">
        <v>55.94</v>
      </c>
      <c r="I12" s="464">
        <v>0.33250000000000002</v>
      </c>
      <c r="J12" s="465"/>
      <c r="AU12" s="466"/>
    </row>
    <row r="13" spans="1:47" s="458" customFormat="1" ht="24" x14ac:dyDescent="0.2">
      <c r="A13" s="513" t="s">
        <v>242</v>
      </c>
      <c r="B13" s="518" t="s">
        <v>306</v>
      </c>
      <c r="C13" s="255" t="s">
        <v>307</v>
      </c>
      <c r="D13" s="515" t="s">
        <v>9</v>
      </c>
      <c r="E13" s="516">
        <f>MEMORIAL!F12</f>
        <v>10.9</v>
      </c>
      <c r="F13" s="517">
        <f t="shared" si="0"/>
        <v>0</v>
      </c>
      <c r="G13" s="516">
        <f t="shared" ref="G13" si="2">F13*E13</f>
        <v>0</v>
      </c>
      <c r="H13" s="463">
        <v>582.82000000000005</v>
      </c>
      <c r="I13" s="464">
        <v>0.33250000000000002</v>
      </c>
      <c r="J13" s="465"/>
      <c r="AU13" s="466"/>
    </row>
    <row r="14" spans="1:47" s="458" customFormat="1" ht="24" x14ac:dyDescent="0.2">
      <c r="A14" s="513" t="s">
        <v>515</v>
      </c>
      <c r="B14" s="518" t="s">
        <v>517</v>
      </c>
      <c r="C14" s="255" t="s">
        <v>516</v>
      </c>
      <c r="D14" s="515" t="s">
        <v>9</v>
      </c>
      <c r="E14" s="516">
        <f>MEMORIAL!F13</f>
        <v>115.85</v>
      </c>
      <c r="F14" s="517">
        <f t="shared" si="0"/>
        <v>0</v>
      </c>
      <c r="G14" s="516">
        <f t="shared" si="1"/>
        <v>0</v>
      </c>
      <c r="H14" s="463">
        <v>10.95</v>
      </c>
      <c r="I14" s="464">
        <v>0.33250000000000002</v>
      </c>
      <c r="J14" s="465"/>
      <c r="AU14" s="466"/>
    </row>
    <row r="15" spans="1:47" s="458" customFormat="1" ht="36" x14ac:dyDescent="0.2">
      <c r="A15" s="513" t="s">
        <v>518</v>
      </c>
      <c r="B15" s="518" t="s">
        <v>520</v>
      </c>
      <c r="C15" s="255" t="s">
        <v>519</v>
      </c>
      <c r="D15" s="515" t="s">
        <v>11</v>
      </c>
      <c r="E15" s="516">
        <f>MEMORIAL!F14</f>
        <v>57.3</v>
      </c>
      <c r="F15" s="517">
        <f t="shared" si="0"/>
        <v>0</v>
      </c>
      <c r="G15" s="516">
        <f t="shared" ref="G15" si="3">F15*E15</f>
        <v>0</v>
      </c>
      <c r="H15" s="463">
        <v>144.53</v>
      </c>
      <c r="I15" s="464">
        <v>0.33250000000000002</v>
      </c>
      <c r="J15" s="465"/>
      <c r="AU15" s="466"/>
    </row>
    <row r="16" spans="1:47" s="458" customFormat="1" x14ac:dyDescent="0.2">
      <c r="A16" s="520"/>
      <c r="B16" s="262" t="s">
        <v>1</v>
      </c>
      <c r="C16" s="262"/>
      <c r="D16" s="262"/>
      <c r="E16" s="262"/>
      <c r="F16" s="262"/>
      <c r="G16" s="521">
        <f>SUM(G10:G15)</f>
        <v>0</v>
      </c>
      <c r="H16" s="14"/>
      <c r="I16" s="467"/>
      <c r="J16" s="465"/>
      <c r="AU16" s="466"/>
    </row>
    <row r="17" spans="1:47" s="458" customFormat="1" ht="15" customHeight="1" x14ac:dyDescent="0.2">
      <c r="A17" s="511">
        <v>2</v>
      </c>
      <c r="B17" s="257" t="s">
        <v>51</v>
      </c>
      <c r="C17" s="257"/>
      <c r="D17" s="257"/>
      <c r="E17" s="257"/>
      <c r="F17" s="257"/>
      <c r="G17" s="257"/>
      <c r="H17" s="14"/>
      <c r="I17" s="467"/>
      <c r="J17" s="465"/>
      <c r="AU17" s="466"/>
    </row>
    <row r="18" spans="1:47" s="458" customFormat="1" ht="15" customHeight="1" x14ac:dyDescent="0.2">
      <c r="A18" s="512" t="s">
        <v>167</v>
      </c>
      <c r="B18" s="522" t="s">
        <v>52</v>
      </c>
      <c r="C18" s="522"/>
      <c r="D18" s="522"/>
      <c r="E18" s="522"/>
      <c r="F18" s="522"/>
      <c r="G18" s="522"/>
      <c r="H18" s="14"/>
      <c r="I18" s="467"/>
      <c r="J18" s="465"/>
      <c r="AU18" s="466"/>
    </row>
    <row r="19" spans="1:47" s="458" customFormat="1" ht="24" x14ac:dyDescent="0.2">
      <c r="A19" s="513" t="s">
        <v>200</v>
      </c>
      <c r="B19" s="514" t="s">
        <v>308</v>
      </c>
      <c r="C19" s="523" t="s">
        <v>615</v>
      </c>
      <c r="D19" s="515" t="s">
        <v>56</v>
      </c>
      <c r="E19" s="516">
        <f>MEMORIAL!F17</f>
        <v>38.47</v>
      </c>
      <c r="F19" s="517">
        <f t="shared" ref="F19:F20" si="4">ROUND(AU19,2)</f>
        <v>0</v>
      </c>
      <c r="G19" s="516">
        <f>F19*E19</f>
        <v>0</v>
      </c>
      <c r="H19" s="463">
        <v>102.81</v>
      </c>
      <c r="I19" s="464">
        <v>0.33250000000000002</v>
      </c>
      <c r="J19" s="465"/>
      <c r="AU19" s="466"/>
    </row>
    <row r="20" spans="1:47" s="458" customFormat="1" ht="24" x14ac:dyDescent="0.2">
      <c r="A20" s="513" t="s">
        <v>201</v>
      </c>
      <c r="B20" s="514" t="s">
        <v>310</v>
      </c>
      <c r="C20" s="523" t="s">
        <v>309</v>
      </c>
      <c r="D20" s="515" t="s">
        <v>56</v>
      </c>
      <c r="E20" s="516">
        <f>MEMORIAL!F18</f>
        <v>29.74</v>
      </c>
      <c r="F20" s="517">
        <f t="shared" si="4"/>
        <v>0</v>
      </c>
      <c r="G20" s="516">
        <f>F20*E20</f>
        <v>0</v>
      </c>
      <c r="H20" s="463">
        <v>29.18</v>
      </c>
      <c r="I20" s="464">
        <v>0.33250000000000002</v>
      </c>
      <c r="J20" s="465"/>
      <c r="AU20" s="466"/>
    </row>
    <row r="21" spans="1:47" s="458" customFormat="1" x14ac:dyDescent="0.2">
      <c r="A21" s="520"/>
      <c r="B21" s="524" t="s">
        <v>1</v>
      </c>
      <c r="C21" s="524"/>
      <c r="D21" s="524"/>
      <c r="E21" s="524"/>
      <c r="F21" s="524"/>
      <c r="G21" s="521">
        <f>SUM(G19:G20)</f>
        <v>0</v>
      </c>
      <c r="H21" s="14"/>
      <c r="I21" s="467"/>
      <c r="J21" s="465"/>
      <c r="AU21" s="466"/>
    </row>
    <row r="22" spans="1:47" s="458" customFormat="1" ht="15" customHeight="1" x14ac:dyDescent="0.2">
      <c r="A22" s="511">
        <v>3</v>
      </c>
      <c r="B22" s="525" t="s">
        <v>15</v>
      </c>
      <c r="C22" s="525"/>
      <c r="D22" s="525"/>
      <c r="E22" s="525"/>
      <c r="F22" s="525"/>
      <c r="G22" s="525"/>
      <c r="H22" s="14"/>
      <c r="I22" s="467"/>
      <c r="J22" s="465"/>
      <c r="AU22" s="466"/>
    </row>
    <row r="23" spans="1:47" s="470" customFormat="1" ht="15" customHeight="1" x14ac:dyDescent="0.2">
      <c r="A23" s="512" t="s">
        <v>75</v>
      </c>
      <c r="B23" s="526" t="s">
        <v>504</v>
      </c>
      <c r="C23" s="526"/>
      <c r="D23" s="526"/>
      <c r="E23" s="526"/>
      <c r="F23" s="526"/>
      <c r="G23" s="526"/>
      <c r="H23" s="194"/>
      <c r="I23" s="468"/>
      <c r="J23" s="469"/>
      <c r="AU23" s="466"/>
    </row>
    <row r="24" spans="1:47" s="458" customFormat="1" ht="25.5" customHeight="1" x14ac:dyDescent="0.2">
      <c r="A24" s="513" t="s">
        <v>78</v>
      </c>
      <c r="B24" s="518" t="s">
        <v>311</v>
      </c>
      <c r="C24" s="527" t="s">
        <v>436</v>
      </c>
      <c r="D24" s="528" t="s">
        <v>56</v>
      </c>
      <c r="E24" s="516">
        <v>13.62</v>
      </c>
      <c r="F24" s="517">
        <f t="shared" ref="F24:F31" si="5">ROUND(AU24,2)</f>
        <v>0</v>
      </c>
      <c r="G24" s="516">
        <f>F24*E24</f>
        <v>0</v>
      </c>
      <c r="H24" s="463">
        <v>472.41</v>
      </c>
      <c r="I24" s="464">
        <v>0.33250000000000002</v>
      </c>
      <c r="J24" s="465"/>
      <c r="AU24" s="466"/>
    </row>
    <row r="25" spans="1:47" s="458" customFormat="1" ht="25.5" customHeight="1" x14ac:dyDescent="0.2">
      <c r="A25" s="513" t="s">
        <v>77</v>
      </c>
      <c r="B25" s="518" t="s">
        <v>544</v>
      </c>
      <c r="C25" s="529" t="s">
        <v>616</v>
      </c>
      <c r="D25" s="528" t="s">
        <v>57</v>
      </c>
      <c r="E25" s="516">
        <f>MEMORIAL!F22</f>
        <v>48.81</v>
      </c>
      <c r="F25" s="517">
        <f t="shared" si="5"/>
        <v>0</v>
      </c>
      <c r="G25" s="516">
        <f t="shared" ref="G25:G31" si="6">F25*E25</f>
        <v>0</v>
      </c>
      <c r="H25" s="463">
        <v>266.95</v>
      </c>
      <c r="I25" s="464">
        <v>0.33250000000000002</v>
      </c>
      <c r="J25" s="465"/>
      <c r="AU25" s="466"/>
    </row>
    <row r="26" spans="1:47" s="458" customFormat="1" ht="25.5" customHeight="1" x14ac:dyDescent="0.2">
      <c r="A26" s="513" t="s">
        <v>202</v>
      </c>
      <c r="B26" s="518" t="s">
        <v>545</v>
      </c>
      <c r="C26" s="529" t="s">
        <v>546</v>
      </c>
      <c r="D26" s="528" t="s">
        <v>57</v>
      </c>
      <c r="E26" s="516">
        <f>MEMORIAL!F23</f>
        <v>77.52</v>
      </c>
      <c r="F26" s="517">
        <f t="shared" si="5"/>
        <v>0</v>
      </c>
      <c r="G26" s="516">
        <f t="shared" si="6"/>
        <v>0</v>
      </c>
      <c r="H26" s="463">
        <v>140.28</v>
      </c>
      <c r="I26" s="464">
        <v>0.33250000000000002</v>
      </c>
      <c r="J26" s="465"/>
      <c r="AU26" s="466"/>
    </row>
    <row r="27" spans="1:47" s="458" customFormat="1" ht="24" x14ac:dyDescent="0.2">
      <c r="A27" s="513" t="s">
        <v>203</v>
      </c>
      <c r="B27" s="518" t="s">
        <v>500</v>
      </c>
      <c r="C27" s="527" t="s">
        <v>501</v>
      </c>
      <c r="D27" s="528" t="s">
        <v>54</v>
      </c>
      <c r="E27" s="516">
        <f>MEMORIAL!F24</f>
        <v>14.4</v>
      </c>
      <c r="F27" s="517">
        <f t="shared" si="5"/>
        <v>0</v>
      </c>
      <c r="G27" s="516">
        <f t="shared" si="6"/>
        <v>0</v>
      </c>
      <c r="H27" s="463">
        <v>18.16</v>
      </c>
      <c r="I27" s="464">
        <v>0.33250000000000002</v>
      </c>
      <c r="J27" s="465"/>
      <c r="AU27" s="466"/>
    </row>
    <row r="28" spans="1:47" s="458" customFormat="1" ht="24" x14ac:dyDescent="0.2">
      <c r="A28" s="513" t="s">
        <v>204</v>
      </c>
      <c r="B28" s="518" t="s">
        <v>499</v>
      </c>
      <c r="C28" s="527" t="s">
        <v>498</v>
      </c>
      <c r="D28" s="528" t="s">
        <v>54</v>
      </c>
      <c r="E28" s="516">
        <v>284.5</v>
      </c>
      <c r="F28" s="517">
        <f t="shared" si="5"/>
        <v>0</v>
      </c>
      <c r="G28" s="516">
        <f t="shared" si="6"/>
        <v>0</v>
      </c>
      <c r="H28" s="463">
        <v>18.16</v>
      </c>
      <c r="I28" s="464">
        <v>0.33250000000000002</v>
      </c>
      <c r="J28" s="465"/>
      <c r="AU28" s="466"/>
    </row>
    <row r="29" spans="1:47" s="458" customFormat="1" ht="24" x14ac:dyDescent="0.2">
      <c r="A29" s="513" t="s">
        <v>205</v>
      </c>
      <c r="B29" s="518" t="s">
        <v>497</v>
      </c>
      <c r="C29" s="527" t="s">
        <v>496</v>
      </c>
      <c r="D29" s="528" t="s">
        <v>54</v>
      </c>
      <c r="E29" s="516">
        <f>MEMORIAL!F26</f>
        <v>245.7</v>
      </c>
      <c r="F29" s="517">
        <f t="shared" si="5"/>
        <v>0</v>
      </c>
      <c r="G29" s="516">
        <f t="shared" si="6"/>
        <v>0</v>
      </c>
      <c r="H29" s="463">
        <v>15.21</v>
      </c>
      <c r="I29" s="464">
        <v>0.33250000000000002</v>
      </c>
      <c r="J29" s="465"/>
      <c r="AU29" s="466"/>
    </row>
    <row r="30" spans="1:47" s="458" customFormat="1" ht="24" x14ac:dyDescent="0.2">
      <c r="A30" s="513" t="s">
        <v>206</v>
      </c>
      <c r="B30" s="518" t="s">
        <v>312</v>
      </c>
      <c r="C30" s="527" t="s">
        <v>522</v>
      </c>
      <c r="D30" s="528" t="s">
        <v>54</v>
      </c>
      <c r="E30" s="516">
        <f>MEMORIAL!F27</f>
        <v>87.9</v>
      </c>
      <c r="F30" s="517">
        <f t="shared" si="5"/>
        <v>0</v>
      </c>
      <c r="G30" s="516">
        <f t="shared" si="6"/>
        <v>0</v>
      </c>
      <c r="H30" s="463">
        <v>12.95</v>
      </c>
      <c r="I30" s="464">
        <v>0.33250000000000002</v>
      </c>
      <c r="J30" s="465"/>
      <c r="AU30" s="466"/>
    </row>
    <row r="31" spans="1:47" s="458" customFormat="1" ht="24" x14ac:dyDescent="0.2">
      <c r="A31" s="513" t="s">
        <v>207</v>
      </c>
      <c r="B31" s="518" t="s">
        <v>503</v>
      </c>
      <c r="C31" s="527" t="s">
        <v>502</v>
      </c>
      <c r="D31" s="528" t="s">
        <v>54</v>
      </c>
      <c r="E31" s="516">
        <v>99.5</v>
      </c>
      <c r="F31" s="517">
        <f t="shared" si="5"/>
        <v>0</v>
      </c>
      <c r="G31" s="516">
        <f t="shared" si="6"/>
        <v>0</v>
      </c>
      <c r="H31" s="463">
        <v>19.399999999999999</v>
      </c>
      <c r="I31" s="464">
        <v>0.33250000000000002</v>
      </c>
      <c r="J31" s="465"/>
      <c r="AU31" s="466"/>
    </row>
    <row r="32" spans="1:47" s="458" customFormat="1" x14ac:dyDescent="0.2">
      <c r="A32" s="520"/>
      <c r="B32" s="530" t="s">
        <v>1</v>
      </c>
      <c r="C32" s="531"/>
      <c r="D32" s="531"/>
      <c r="E32" s="531"/>
      <c r="F32" s="532"/>
      <c r="G32" s="521">
        <f>SUM(G24:G31)</f>
        <v>0</v>
      </c>
      <c r="H32" s="14"/>
      <c r="I32" s="467"/>
      <c r="J32" s="465"/>
      <c r="AU32" s="466"/>
    </row>
    <row r="33" spans="1:47" s="470" customFormat="1" ht="13.5" customHeight="1" x14ac:dyDescent="0.2">
      <c r="A33" s="512" t="s">
        <v>196</v>
      </c>
      <c r="B33" s="526" t="s">
        <v>181</v>
      </c>
      <c r="C33" s="526"/>
      <c r="D33" s="526"/>
      <c r="E33" s="526"/>
      <c r="F33" s="526"/>
      <c r="G33" s="526"/>
      <c r="H33" s="194"/>
      <c r="I33" s="468"/>
      <c r="J33" s="469"/>
      <c r="AU33" s="466"/>
    </row>
    <row r="34" spans="1:47" s="458" customFormat="1" ht="24" x14ac:dyDescent="0.2">
      <c r="A34" s="513" t="s">
        <v>208</v>
      </c>
      <c r="B34" s="518" t="s">
        <v>314</v>
      </c>
      <c r="C34" s="529" t="s">
        <v>313</v>
      </c>
      <c r="D34" s="515" t="s">
        <v>56</v>
      </c>
      <c r="E34" s="516">
        <f>MEMORIAL!F30</f>
        <v>2.2200000000000002</v>
      </c>
      <c r="F34" s="517">
        <f t="shared" ref="F34:F38" si="7">ROUND(AU34,2)</f>
        <v>0</v>
      </c>
      <c r="G34" s="516">
        <f t="shared" ref="G34:G38" si="8">F34*E34</f>
        <v>0</v>
      </c>
      <c r="H34" s="463">
        <v>761.3</v>
      </c>
      <c r="I34" s="464">
        <v>0.33250000000000002</v>
      </c>
      <c r="J34" s="465"/>
      <c r="AU34" s="466"/>
    </row>
    <row r="35" spans="1:47" s="458" customFormat="1" ht="24" x14ac:dyDescent="0.2">
      <c r="A35" s="513" t="s">
        <v>209</v>
      </c>
      <c r="B35" s="518" t="s">
        <v>315</v>
      </c>
      <c r="C35" s="529" t="s">
        <v>316</v>
      </c>
      <c r="D35" s="515" t="s">
        <v>54</v>
      </c>
      <c r="E35" s="516">
        <v>51.8</v>
      </c>
      <c r="F35" s="517">
        <f t="shared" si="7"/>
        <v>0</v>
      </c>
      <c r="G35" s="516">
        <f t="shared" si="8"/>
        <v>0</v>
      </c>
      <c r="H35" s="463">
        <v>13.37</v>
      </c>
      <c r="I35" s="464">
        <v>0.33250000000000002</v>
      </c>
      <c r="J35" s="465"/>
      <c r="AU35" s="466"/>
    </row>
    <row r="36" spans="1:47" s="458" customFormat="1" ht="24" x14ac:dyDescent="0.2">
      <c r="A36" s="513" t="s">
        <v>210</v>
      </c>
      <c r="B36" s="518" t="s">
        <v>318</v>
      </c>
      <c r="C36" s="529" t="s">
        <v>317</v>
      </c>
      <c r="D36" s="515" t="s">
        <v>54</v>
      </c>
      <c r="E36" s="516">
        <v>84.75</v>
      </c>
      <c r="F36" s="517">
        <f t="shared" si="7"/>
        <v>0</v>
      </c>
      <c r="G36" s="516">
        <f t="shared" si="8"/>
        <v>0</v>
      </c>
      <c r="H36" s="463">
        <v>11.29</v>
      </c>
      <c r="I36" s="464">
        <v>0.33250000000000002</v>
      </c>
      <c r="J36" s="465"/>
      <c r="AU36" s="466"/>
    </row>
    <row r="37" spans="1:47" s="458" customFormat="1" ht="24" x14ac:dyDescent="0.2">
      <c r="A37" s="513" t="s">
        <v>211</v>
      </c>
      <c r="B37" s="518" t="s">
        <v>320</v>
      </c>
      <c r="C37" s="529" t="s">
        <v>319</v>
      </c>
      <c r="D37" s="515" t="s">
        <v>54</v>
      </c>
      <c r="E37" s="516">
        <v>30.52</v>
      </c>
      <c r="F37" s="517">
        <f t="shared" si="7"/>
        <v>0</v>
      </c>
      <c r="G37" s="516">
        <f t="shared" si="8"/>
        <v>0</v>
      </c>
      <c r="H37" s="463">
        <v>16.52</v>
      </c>
      <c r="I37" s="464">
        <v>0.33250000000000002</v>
      </c>
      <c r="J37" s="465"/>
      <c r="AU37" s="466"/>
    </row>
    <row r="38" spans="1:47" s="458" customFormat="1" ht="24" x14ac:dyDescent="0.2">
      <c r="A38" s="513" t="s">
        <v>212</v>
      </c>
      <c r="B38" s="518" t="s">
        <v>548</v>
      </c>
      <c r="C38" s="529" t="s">
        <v>547</v>
      </c>
      <c r="D38" s="515" t="s">
        <v>57</v>
      </c>
      <c r="E38" s="516">
        <v>26.73</v>
      </c>
      <c r="F38" s="517">
        <f t="shared" si="7"/>
        <v>0</v>
      </c>
      <c r="G38" s="516">
        <f t="shared" si="8"/>
        <v>0</v>
      </c>
      <c r="H38" s="463">
        <v>152.25</v>
      </c>
      <c r="I38" s="464">
        <v>0.33250000000000002</v>
      </c>
      <c r="J38" s="469"/>
      <c r="AU38" s="466"/>
    </row>
    <row r="39" spans="1:47" s="458" customFormat="1" ht="12.75" customHeight="1" x14ac:dyDescent="0.2">
      <c r="A39" s="520"/>
      <c r="B39" s="533" t="s">
        <v>1</v>
      </c>
      <c r="C39" s="534"/>
      <c r="D39" s="534"/>
      <c r="E39" s="534"/>
      <c r="F39" s="535"/>
      <c r="G39" s="521">
        <f>SUM(G34:G38)</f>
        <v>0</v>
      </c>
      <c r="H39" s="14"/>
      <c r="I39" s="467"/>
      <c r="J39" s="465"/>
      <c r="AU39" s="466"/>
    </row>
    <row r="40" spans="1:47" s="470" customFormat="1" ht="15" customHeight="1" x14ac:dyDescent="0.2">
      <c r="A40" s="512" t="s">
        <v>197</v>
      </c>
      <c r="B40" s="526" t="s">
        <v>182</v>
      </c>
      <c r="C40" s="526"/>
      <c r="D40" s="526"/>
      <c r="E40" s="526"/>
      <c r="F40" s="526"/>
      <c r="G40" s="526"/>
      <c r="H40" s="194"/>
      <c r="I40" s="468"/>
      <c r="J40" s="469"/>
      <c r="AU40" s="466"/>
    </row>
    <row r="41" spans="1:47" s="458" customFormat="1" ht="24" x14ac:dyDescent="0.2">
      <c r="A41" s="513" t="s">
        <v>213</v>
      </c>
      <c r="B41" s="518" t="s">
        <v>321</v>
      </c>
      <c r="C41" s="527" t="s">
        <v>549</v>
      </c>
      <c r="D41" s="515" t="s">
        <v>10</v>
      </c>
      <c r="E41" s="516">
        <f>MEMORIAL!F36</f>
        <v>7.6</v>
      </c>
      <c r="F41" s="517">
        <f t="shared" ref="F41:F47" si="9">ROUND(AU41,2)</f>
        <v>0</v>
      </c>
      <c r="G41" s="516">
        <f t="shared" ref="G41:G47" si="10">F41*E41</f>
        <v>0</v>
      </c>
      <c r="H41" s="463">
        <v>761.94</v>
      </c>
      <c r="I41" s="464">
        <v>0.33250000000000002</v>
      </c>
      <c r="J41" s="465"/>
      <c r="AU41" s="466"/>
    </row>
    <row r="42" spans="1:47" s="458" customFormat="1" ht="24" x14ac:dyDescent="0.2">
      <c r="A42" s="513" t="s">
        <v>214</v>
      </c>
      <c r="B42" s="518" t="s">
        <v>437</v>
      </c>
      <c r="C42" s="529" t="s">
        <v>438</v>
      </c>
      <c r="D42" s="515" t="s">
        <v>54</v>
      </c>
      <c r="E42" s="516">
        <f>MEMORIAL!F37</f>
        <v>10.1</v>
      </c>
      <c r="F42" s="517">
        <f t="shared" si="9"/>
        <v>0</v>
      </c>
      <c r="G42" s="516">
        <f t="shared" si="10"/>
        <v>0</v>
      </c>
      <c r="H42" s="463">
        <v>15.12</v>
      </c>
      <c r="I42" s="464">
        <v>0.33250000000000002</v>
      </c>
      <c r="J42" s="465"/>
      <c r="AU42" s="466"/>
    </row>
    <row r="43" spans="1:47" s="458" customFormat="1" ht="24" x14ac:dyDescent="0.2">
      <c r="A43" s="513" t="s">
        <v>215</v>
      </c>
      <c r="B43" s="518" t="s">
        <v>439</v>
      </c>
      <c r="C43" s="529" t="s">
        <v>440</v>
      </c>
      <c r="D43" s="515" t="s">
        <v>54</v>
      </c>
      <c r="E43" s="516">
        <f>MEMORIAL!F38</f>
        <v>120.9</v>
      </c>
      <c r="F43" s="517">
        <f t="shared" si="9"/>
        <v>0</v>
      </c>
      <c r="G43" s="516">
        <f t="shared" si="10"/>
        <v>0</v>
      </c>
      <c r="H43" s="463">
        <v>14.35</v>
      </c>
      <c r="I43" s="464">
        <v>0.33250000000000002</v>
      </c>
      <c r="J43" s="465"/>
      <c r="AU43" s="466"/>
    </row>
    <row r="44" spans="1:47" s="458" customFormat="1" ht="24" x14ac:dyDescent="0.2">
      <c r="A44" s="513" t="s">
        <v>216</v>
      </c>
      <c r="B44" s="518" t="s">
        <v>441</v>
      </c>
      <c r="C44" s="529" t="s">
        <v>442</v>
      </c>
      <c r="D44" s="515" t="s">
        <v>54</v>
      </c>
      <c r="E44" s="516">
        <f>MEMORIAL!F39</f>
        <v>23.75</v>
      </c>
      <c r="F44" s="517">
        <f t="shared" si="9"/>
        <v>0</v>
      </c>
      <c r="G44" s="516">
        <f t="shared" si="10"/>
        <v>0</v>
      </c>
      <c r="H44" s="463">
        <v>12.88</v>
      </c>
      <c r="I44" s="464">
        <v>0.33250000000000002</v>
      </c>
      <c r="J44" s="465"/>
      <c r="AU44" s="466"/>
    </row>
    <row r="45" spans="1:47" s="458" customFormat="1" ht="24" x14ac:dyDescent="0.2">
      <c r="A45" s="513" t="s">
        <v>217</v>
      </c>
      <c r="B45" s="518" t="s">
        <v>443</v>
      </c>
      <c r="C45" s="529" t="s">
        <v>444</v>
      </c>
      <c r="D45" s="515" t="s">
        <v>54</v>
      </c>
      <c r="E45" s="516">
        <f>MEMORIAL!F40</f>
        <v>108.85</v>
      </c>
      <c r="F45" s="517">
        <f t="shared" si="9"/>
        <v>0</v>
      </c>
      <c r="G45" s="516">
        <f t="shared" si="10"/>
        <v>0</v>
      </c>
      <c r="H45" s="463">
        <v>15.88</v>
      </c>
      <c r="I45" s="464">
        <v>0.33250000000000002</v>
      </c>
      <c r="J45" s="465"/>
      <c r="AU45" s="466"/>
    </row>
    <row r="46" spans="1:47" s="458" customFormat="1" ht="24" x14ac:dyDescent="0.2">
      <c r="A46" s="513" t="s">
        <v>218</v>
      </c>
      <c r="B46" s="518" t="s">
        <v>551</v>
      </c>
      <c r="C46" s="529" t="s">
        <v>550</v>
      </c>
      <c r="D46" s="515" t="s">
        <v>9</v>
      </c>
      <c r="E46" s="516">
        <f>MEMORIAL!F41</f>
        <v>41.45</v>
      </c>
      <c r="F46" s="517">
        <f t="shared" si="9"/>
        <v>0</v>
      </c>
      <c r="G46" s="516">
        <f t="shared" ref="G46" si="11">F46*E46</f>
        <v>0</v>
      </c>
      <c r="H46" s="463">
        <v>247</v>
      </c>
      <c r="I46" s="464">
        <v>0.33250000000000002</v>
      </c>
      <c r="J46" s="465"/>
      <c r="AU46" s="466"/>
    </row>
    <row r="47" spans="1:47" s="458" customFormat="1" ht="24" x14ac:dyDescent="0.2">
      <c r="A47" s="513" t="s">
        <v>219</v>
      </c>
      <c r="B47" s="518" t="s">
        <v>553</v>
      </c>
      <c r="C47" s="529" t="s">
        <v>552</v>
      </c>
      <c r="D47" s="515" t="s">
        <v>9</v>
      </c>
      <c r="E47" s="516">
        <f>MEMORIAL!F42</f>
        <v>62.61</v>
      </c>
      <c r="F47" s="517">
        <f t="shared" si="9"/>
        <v>0</v>
      </c>
      <c r="G47" s="516">
        <f t="shared" si="10"/>
        <v>0</v>
      </c>
      <c r="H47" s="463">
        <v>223.4</v>
      </c>
      <c r="I47" s="464">
        <v>0.33250000000000002</v>
      </c>
      <c r="J47" s="465"/>
      <c r="AU47" s="466"/>
    </row>
    <row r="48" spans="1:47" s="458" customFormat="1" ht="15" customHeight="1" x14ac:dyDescent="0.2">
      <c r="A48" s="520"/>
      <c r="B48" s="524" t="s">
        <v>1</v>
      </c>
      <c r="C48" s="524"/>
      <c r="D48" s="524"/>
      <c r="E48" s="524"/>
      <c r="F48" s="524"/>
      <c r="G48" s="521">
        <f>SUM(G41:G47)</f>
        <v>0</v>
      </c>
      <c r="H48" s="14"/>
      <c r="I48" s="467"/>
      <c r="J48" s="465"/>
      <c r="AU48" s="466"/>
    </row>
    <row r="49" spans="1:47" s="458" customFormat="1" ht="15" customHeight="1" x14ac:dyDescent="0.2">
      <c r="A49" s="511">
        <v>4</v>
      </c>
      <c r="B49" s="257" t="s">
        <v>16</v>
      </c>
      <c r="C49" s="257"/>
      <c r="D49" s="257"/>
      <c r="E49" s="257"/>
      <c r="F49" s="257"/>
      <c r="G49" s="257"/>
      <c r="H49" s="14"/>
      <c r="I49" s="467"/>
      <c r="J49" s="465"/>
      <c r="AU49" s="466"/>
    </row>
    <row r="50" spans="1:47" s="458" customFormat="1" ht="15" customHeight="1" x14ac:dyDescent="0.2">
      <c r="A50" s="512" t="s">
        <v>79</v>
      </c>
      <c r="B50" s="258" t="s">
        <v>17</v>
      </c>
      <c r="C50" s="258"/>
      <c r="D50" s="258"/>
      <c r="E50" s="258"/>
      <c r="F50" s="258"/>
      <c r="G50" s="258"/>
      <c r="H50" s="14"/>
      <c r="I50" s="467"/>
      <c r="J50" s="465"/>
      <c r="AU50" s="466"/>
    </row>
    <row r="51" spans="1:47" s="458" customFormat="1" ht="36" x14ac:dyDescent="0.2">
      <c r="A51" s="513" t="s">
        <v>220</v>
      </c>
      <c r="B51" s="518" t="s">
        <v>323</v>
      </c>
      <c r="C51" s="529" t="s">
        <v>322</v>
      </c>
      <c r="D51" s="515" t="s">
        <v>9</v>
      </c>
      <c r="E51" s="536">
        <f>MEMORIAL!F45</f>
        <v>195.35</v>
      </c>
      <c r="F51" s="517">
        <f t="shared" ref="F51:F52" si="12">ROUND(AU51,2)</f>
        <v>0</v>
      </c>
      <c r="G51" s="516">
        <f t="shared" ref="G51" si="13">F51*E51</f>
        <v>0</v>
      </c>
      <c r="H51" s="463">
        <v>91.95</v>
      </c>
      <c r="I51" s="464">
        <v>0.33250000000000002</v>
      </c>
      <c r="J51" s="465"/>
      <c r="AU51" s="466"/>
    </row>
    <row r="52" spans="1:47" s="472" customFormat="1" ht="24" x14ac:dyDescent="0.2">
      <c r="A52" s="537" t="s">
        <v>554</v>
      </c>
      <c r="B52" s="518" t="s">
        <v>556</v>
      </c>
      <c r="C52" s="529" t="s">
        <v>555</v>
      </c>
      <c r="D52" s="518" t="s">
        <v>11</v>
      </c>
      <c r="E52" s="538">
        <f>MEMORIAL!F46</f>
        <v>19.2</v>
      </c>
      <c r="F52" s="517">
        <f t="shared" si="12"/>
        <v>0</v>
      </c>
      <c r="G52" s="539">
        <f t="shared" ref="G52" si="14">F52*E52</f>
        <v>0</v>
      </c>
      <c r="H52" s="463">
        <v>86.87</v>
      </c>
      <c r="I52" s="464">
        <v>0.33250000000000002</v>
      </c>
      <c r="J52" s="471"/>
      <c r="AU52" s="473"/>
    </row>
    <row r="53" spans="1:47" s="458" customFormat="1" ht="15" customHeight="1" x14ac:dyDescent="0.2">
      <c r="A53" s="520"/>
      <c r="B53" s="540" t="s">
        <v>1</v>
      </c>
      <c r="C53" s="540"/>
      <c r="D53" s="540"/>
      <c r="E53" s="540"/>
      <c r="F53" s="540"/>
      <c r="G53" s="541">
        <f>G51+G52</f>
        <v>0</v>
      </c>
      <c r="H53" s="14"/>
      <c r="I53" s="467"/>
      <c r="J53" s="465"/>
      <c r="AU53" s="466"/>
    </row>
    <row r="54" spans="1:47" s="458" customFormat="1" ht="15" customHeight="1" x14ac:dyDescent="0.2">
      <c r="A54" s="511">
        <v>5</v>
      </c>
      <c r="B54" s="542" t="s">
        <v>83</v>
      </c>
      <c r="C54" s="542"/>
      <c r="D54" s="542"/>
      <c r="E54" s="542"/>
      <c r="F54" s="542"/>
      <c r="G54" s="542"/>
      <c r="H54" s="14"/>
      <c r="I54" s="467"/>
      <c r="J54" s="465"/>
      <c r="AU54" s="466"/>
    </row>
    <row r="55" spans="1:47" s="458" customFormat="1" ht="15" customHeight="1" x14ac:dyDescent="0.2">
      <c r="A55" s="512" t="s">
        <v>80</v>
      </c>
      <c r="B55" s="258" t="s">
        <v>18</v>
      </c>
      <c r="C55" s="258"/>
      <c r="D55" s="258"/>
      <c r="E55" s="258"/>
      <c r="F55" s="258"/>
      <c r="G55" s="258"/>
      <c r="H55" s="14"/>
      <c r="I55" s="467"/>
      <c r="J55" s="465"/>
      <c r="AU55" s="466"/>
    </row>
    <row r="56" spans="1:47" s="458" customFormat="1" ht="36" x14ac:dyDescent="0.2">
      <c r="A56" s="513" t="s">
        <v>221</v>
      </c>
      <c r="B56" s="518" t="s">
        <v>324</v>
      </c>
      <c r="C56" s="529" t="s">
        <v>342</v>
      </c>
      <c r="D56" s="528" t="s">
        <v>14</v>
      </c>
      <c r="E56" s="516">
        <f>MEMORIAL!F49</f>
        <v>2</v>
      </c>
      <c r="F56" s="517">
        <f t="shared" ref="F56:F57" si="15">ROUND(AU56,2)</f>
        <v>0</v>
      </c>
      <c r="G56" s="516">
        <f t="shared" ref="G56:G57" si="16">F56*E56</f>
        <v>0</v>
      </c>
      <c r="H56" s="463">
        <v>848.91</v>
      </c>
      <c r="I56" s="464">
        <v>0.33250000000000002</v>
      </c>
      <c r="J56" s="465"/>
      <c r="AU56" s="466"/>
    </row>
    <row r="57" spans="1:47" s="458" customFormat="1" ht="36" x14ac:dyDescent="0.2">
      <c r="A57" s="513" t="s">
        <v>82</v>
      </c>
      <c r="B57" s="518" t="s">
        <v>325</v>
      </c>
      <c r="C57" s="529" t="s">
        <v>343</v>
      </c>
      <c r="D57" s="528" t="s">
        <v>14</v>
      </c>
      <c r="E57" s="516">
        <f>MEMORIAL!F50</f>
        <v>2</v>
      </c>
      <c r="F57" s="517">
        <f t="shared" si="15"/>
        <v>0</v>
      </c>
      <c r="G57" s="516">
        <f t="shared" si="16"/>
        <v>0</v>
      </c>
      <c r="H57" s="463">
        <v>807.87</v>
      </c>
      <c r="I57" s="464">
        <v>0.33250000000000002</v>
      </c>
      <c r="J57" s="465"/>
      <c r="AU57" s="466"/>
    </row>
    <row r="58" spans="1:47" s="458" customFormat="1" ht="15" customHeight="1" x14ac:dyDescent="0.2">
      <c r="A58" s="520"/>
      <c r="B58" s="530" t="s">
        <v>1</v>
      </c>
      <c r="C58" s="531"/>
      <c r="D58" s="531"/>
      <c r="E58" s="531"/>
      <c r="F58" s="532"/>
      <c r="G58" s="521">
        <f>G56+G57</f>
        <v>0</v>
      </c>
      <c r="H58" s="14"/>
      <c r="I58" s="467"/>
      <c r="J58" s="465"/>
      <c r="AU58" s="466"/>
    </row>
    <row r="59" spans="1:47" s="458" customFormat="1" ht="15" customHeight="1" x14ac:dyDescent="0.2">
      <c r="A59" s="512" t="s">
        <v>81</v>
      </c>
      <c r="B59" s="258" t="s">
        <v>19</v>
      </c>
      <c r="C59" s="258"/>
      <c r="D59" s="258"/>
      <c r="E59" s="258"/>
      <c r="F59" s="258"/>
      <c r="G59" s="258"/>
      <c r="H59" s="14"/>
      <c r="I59" s="467"/>
      <c r="J59" s="465"/>
      <c r="AU59" s="466"/>
    </row>
    <row r="60" spans="1:47" s="458" customFormat="1" ht="24" x14ac:dyDescent="0.2">
      <c r="A60" s="513" t="s">
        <v>168</v>
      </c>
      <c r="B60" s="518" t="s">
        <v>330</v>
      </c>
      <c r="C60" s="529" t="s">
        <v>332</v>
      </c>
      <c r="D60" s="515" t="s">
        <v>57</v>
      </c>
      <c r="E60" s="516">
        <f>MEMORIAL!F52</f>
        <v>0.96</v>
      </c>
      <c r="F60" s="517">
        <f t="shared" ref="F60:F62" si="17">ROUND(AU60,2)</f>
        <v>0</v>
      </c>
      <c r="G60" s="516">
        <f t="shared" ref="G60:G62" si="18">F60*E60</f>
        <v>0</v>
      </c>
      <c r="H60" s="463">
        <v>614.29999999999995</v>
      </c>
      <c r="I60" s="464">
        <v>0.33250000000000002</v>
      </c>
      <c r="J60" s="465"/>
      <c r="AU60" s="466"/>
    </row>
    <row r="61" spans="1:47" s="458" customFormat="1" ht="36" x14ac:dyDescent="0.2">
      <c r="A61" s="513" t="s">
        <v>326</v>
      </c>
      <c r="B61" s="518" t="s">
        <v>333</v>
      </c>
      <c r="C61" s="529" t="s">
        <v>331</v>
      </c>
      <c r="D61" s="515" t="s">
        <v>57</v>
      </c>
      <c r="E61" s="516">
        <f>MEMORIAL!F53</f>
        <v>13.44</v>
      </c>
      <c r="F61" s="517">
        <f t="shared" si="17"/>
        <v>0</v>
      </c>
      <c r="G61" s="516">
        <f t="shared" si="18"/>
        <v>0</v>
      </c>
      <c r="H61" s="463">
        <v>323.54000000000002</v>
      </c>
      <c r="I61" s="464">
        <v>0.33250000000000002</v>
      </c>
      <c r="J61" s="465"/>
      <c r="AU61" s="466"/>
    </row>
    <row r="62" spans="1:47" s="458" customFormat="1" ht="24" x14ac:dyDescent="0.2">
      <c r="A62" s="513" t="s">
        <v>327</v>
      </c>
      <c r="B62" s="518" t="s">
        <v>336</v>
      </c>
      <c r="C62" s="529" t="s">
        <v>335</v>
      </c>
      <c r="D62" s="515" t="s">
        <v>57</v>
      </c>
      <c r="E62" s="516">
        <f>MEMORIAL!F54</f>
        <v>1</v>
      </c>
      <c r="F62" s="517">
        <f t="shared" si="17"/>
        <v>0</v>
      </c>
      <c r="G62" s="516">
        <f t="shared" si="18"/>
        <v>0</v>
      </c>
      <c r="H62" s="463">
        <v>2442.54</v>
      </c>
      <c r="I62" s="464">
        <v>0.33250000000000002</v>
      </c>
      <c r="J62" s="465"/>
      <c r="AU62" s="466"/>
    </row>
    <row r="63" spans="1:47" s="458" customFormat="1" ht="15" customHeight="1" x14ac:dyDescent="0.2">
      <c r="A63" s="520"/>
      <c r="B63" s="540" t="s">
        <v>1</v>
      </c>
      <c r="C63" s="540"/>
      <c r="D63" s="540"/>
      <c r="E63" s="540"/>
      <c r="F63" s="540"/>
      <c r="G63" s="521">
        <f>SUM(G60:G62)</f>
        <v>0</v>
      </c>
      <c r="H63" s="14"/>
      <c r="I63" s="467"/>
      <c r="J63" s="465"/>
      <c r="AU63" s="466"/>
    </row>
    <row r="64" spans="1:47" s="458" customFormat="1" ht="15" customHeight="1" x14ac:dyDescent="0.2">
      <c r="A64" s="511">
        <v>6</v>
      </c>
      <c r="B64" s="257" t="s">
        <v>34</v>
      </c>
      <c r="C64" s="257"/>
      <c r="D64" s="257"/>
      <c r="E64" s="257"/>
      <c r="F64" s="257"/>
      <c r="G64" s="257"/>
      <c r="H64" s="14"/>
      <c r="I64" s="467"/>
      <c r="J64" s="465"/>
      <c r="AU64" s="466"/>
    </row>
    <row r="65" spans="1:47" s="458" customFormat="1" ht="15" customHeight="1" x14ac:dyDescent="0.2">
      <c r="A65" s="512" t="s">
        <v>451</v>
      </c>
      <c r="B65" s="258" t="s">
        <v>35</v>
      </c>
      <c r="C65" s="258"/>
      <c r="D65" s="258"/>
      <c r="E65" s="258"/>
      <c r="F65" s="258"/>
      <c r="G65" s="258"/>
      <c r="H65" s="14"/>
      <c r="I65" s="467"/>
      <c r="J65" s="465"/>
      <c r="AU65" s="466"/>
    </row>
    <row r="66" spans="1:47" s="458" customFormat="1" ht="24" x14ac:dyDescent="0.2">
      <c r="A66" s="513" t="s">
        <v>452</v>
      </c>
      <c r="B66" s="543" t="s">
        <v>620</v>
      </c>
      <c r="C66" s="527" t="s">
        <v>638</v>
      </c>
      <c r="D66" s="515" t="s">
        <v>54</v>
      </c>
      <c r="E66" s="516">
        <f>MEMORIAL!F57</f>
        <v>1125.9000000000001</v>
      </c>
      <c r="F66" s="517">
        <f t="shared" ref="F66:F70" si="19">ROUND(AU66,2)</f>
        <v>0</v>
      </c>
      <c r="G66" s="516">
        <f t="shared" ref="G66:G70" si="20">F66*E66</f>
        <v>0</v>
      </c>
      <c r="H66" s="463">
        <v>34.36</v>
      </c>
      <c r="I66" s="464">
        <v>0.33250000000000002</v>
      </c>
      <c r="J66" s="465"/>
      <c r="AU66" s="466"/>
    </row>
    <row r="67" spans="1:47" s="458" customFormat="1" ht="36" x14ac:dyDescent="0.2">
      <c r="A67" s="513" t="s">
        <v>622</v>
      </c>
      <c r="B67" s="543" t="s">
        <v>621</v>
      </c>
      <c r="C67" s="527" t="s">
        <v>623</v>
      </c>
      <c r="D67" s="515" t="s">
        <v>11</v>
      </c>
      <c r="E67" s="516">
        <f>MEMORIAL!F58</f>
        <v>12</v>
      </c>
      <c r="F67" s="517">
        <f t="shared" si="19"/>
        <v>0</v>
      </c>
      <c r="G67" s="516">
        <f t="shared" ref="G67" si="21">F67*E67</f>
        <v>0</v>
      </c>
      <c r="H67" s="463">
        <v>19.25</v>
      </c>
      <c r="I67" s="464">
        <v>1.3325</v>
      </c>
      <c r="J67" s="465"/>
      <c r="AU67" s="466"/>
    </row>
    <row r="68" spans="1:47" s="458" customFormat="1" ht="60" x14ac:dyDescent="0.2">
      <c r="A68" s="513" t="s">
        <v>453</v>
      </c>
      <c r="B68" s="518" t="s">
        <v>337</v>
      </c>
      <c r="C68" s="527" t="s">
        <v>639</v>
      </c>
      <c r="D68" s="515" t="s">
        <v>57</v>
      </c>
      <c r="E68" s="516">
        <f>MEMORIAL!F59</f>
        <v>132.58000000000001</v>
      </c>
      <c r="F68" s="517">
        <f t="shared" si="19"/>
        <v>0</v>
      </c>
      <c r="G68" s="516">
        <f t="shared" si="20"/>
        <v>0</v>
      </c>
      <c r="H68" s="463">
        <v>182.62</v>
      </c>
      <c r="I68" s="464">
        <v>0.33250000000000002</v>
      </c>
      <c r="J68" s="465"/>
      <c r="AU68" s="466"/>
    </row>
    <row r="69" spans="1:47" s="458" customFormat="1" ht="24" x14ac:dyDescent="0.2">
      <c r="A69" s="513" t="s">
        <v>454</v>
      </c>
      <c r="B69" s="518" t="s">
        <v>339</v>
      </c>
      <c r="C69" s="529" t="s">
        <v>338</v>
      </c>
      <c r="D69" s="544" t="s">
        <v>11</v>
      </c>
      <c r="E69" s="516">
        <f>MEMORIAL!F60</f>
        <v>12.55</v>
      </c>
      <c r="F69" s="517">
        <f t="shared" si="19"/>
        <v>0</v>
      </c>
      <c r="G69" s="516">
        <f t="shared" si="20"/>
        <v>0</v>
      </c>
      <c r="H69" s="463">
        <v>59.25</v>
      </c>
      <c r="I69" s="464">
        <v>0.33250000000000002</v>
      </c>
      <c r="J69" s="465"/>
      <c r="AU69" s="466"/>
    </row>
    <row r="70" spans="1:47" s="458" customFormat="1" ht="24" x14ac:dyDescent="0.2">
      <c r="A70" s="513" t="s">
        <v>455</v>
      </c>
      <c r="B70" s="518" t="s">
        <v>340</v>
      </c>
      <c r="C70" s="529" t="s">
        <v>341</v>
      </c>
      <c r="D70" s="545" t="s">
        <v>11</v>
      </c>
      <c r="E70" s="546">
        <f>MEMORIAL!F61</f>
        <v>5</v>
      </c>
      <c r="F70" s="517">
        <f t="shared" si="19"/>
        <v>0</v>
      </c>
      <c r="G70" s="516">
        <f t="shared" si="20"/>
        <v>0</v>
      </c>
      <c r="H70" s="463">
        <v>41.51</v>
      </c>
      <c r="I70" s="464">
        <v>0.33250000000000002</v>
      </c>
      <c r="J70" s="465"/>
      <c r="AU70" s="466"/>
    </row>
    <row r="71" spans="1:47" s="458" customFormat="1" ht="15" customHeight="1" x14ac:dyDescent="0.2">
      <c r="A71" s="520"/>
      <c r="B71" s="540" t="s">
        <v>1</v>
      </c>
      <c r="C71" s="540"/>
      <c r="D71" s="540"/>
      <c r="E71" s="540"/>
      <c r="F71" s="540"/>
      <c r="G71" s="521">
        <f>SUM(G66:G70)</f>
        <v>0</v>
      </c>
      <c r="H71" s="14"/>
      <c r="I71" s="467"/>
      <c r="J71" s="465"/>
      <c r="AU71" s="466"/>
    </row>
    <row r="72" spans="1:47" s="458" customFormat="1" ht="15" customHeight="1" x14ac:dyDescent="0.2">
      <c r="A72" s="511">
        <v>7</v>
      </c>
      <c r="B72" s="257" t="s">
        <v>21</v>
      </c>
      <c r="C72" s="257"/>
      <c r="D72" s="257"/>
      <c r="E72" s="257"/>
      <c r="F72" s="257"/>
      <c r="G72" s="257"/>
      <c r="H72" s="14"/>
      <c r="I72" s="467"/>
      <c r="J72" s="465"/>
      <c r="AU72" s="466"/>
    </row>
    <row r="73" spans="1:47" s="458" customFormat="1" ht="15" customHeight="1" x14ac:dyDescent="0.2">
      <c r="A73" s="512" t="s">
        <v>84</v>
      </c>
      <c r="B73" s="258" t="s">
        <v>20</v>
      </c>
      <c r="C73" s="258"/>
      <c r="D73" s="258"/>
      <c r="E73" s="258"/>
      <c r="F73" s="258"/>
      <c r="G73" s="258"/>
      <c r="H73" s="14"/>
      <c r="I73" s="467"/>
      <c r="J73" s="465"/>
      <c r="AU73" s="466"/>
    </row>
    <row r="74" spans="1:47" s="458" customFormat="1" ht="36" x14ac:dyDescent="0.2">
      <c r="A74" s="513" t="s">
        <v>85</v>
      </c>
      <c r="B74" s="518" t="s">
        <v>345</v>
      </c>
      <c r="C74" s="529" t="s">
        <v>344</v>
      </c>
      <c r="D74" s="515" t="s">
        <v>9</v>
      </c>
      <c r="E74" s="516">
        <f>MEMORIAL!F64</f>
        <v>446.94</v>
      </c>
      <c r="F74" s="517">
        <f t="shared" ref="F74:F75" si="22">ROUND(AU74,2)</f>
        <v>0</v>
      </c>
      <c r="G74" s="516">
        <f t="shared" ref="G74:G75" si="23">F74*E74</f>
        <v>0</v>
      </c>
      <c r="H74" s="463">
        <v>8.35</v>
      </c>
      <c r="I74" s="464">
        <v>0.33250000000000002</v>
      </c>
      <c r="J74" s="465"/>
      <c r="AU74" s="466"/>
    </row>
    <row r="75" spans="1:47" s="458" customFormat="1" ht="36" x14ac:dyDescent="0.2">
      <c r="A75" s="513" t="s">
        <v>183</v>
      </c>
      <c r="B75" s="518" t="s">
        <v>347</v>
      </c>
      <c r="C75" s="529" t="s">
        <v>346</v>
      </c>
      <c r="D75" s="515" t="s">
        <v>9</v>
      </c>
      <c r="E75" s="516">
        <f>MEMORIAL!F65</f>
        <v>446.94</v>
      </c>
      <c r="F75" s="517">
        <f t="shared" si="22"/>
        <v>0</v>
      </c>
      <c r="G75" s="516">
        <f t="shared" si="23"/>
        <v>0</v>
      </c>
      <c r="H75" s="463">
        <v>57.66</v>
      </c>
      <c r="I75" s="464">
        <v>0.33250000000000002</v>
      </c>
      <c r="J75" s="465"/>
      <c r="AU75" s="466"/>
    </row>
    <row r="76" spans="1:47" s="458" customFormat="1" ht="15" customHeight="1" x14ac:dyDescent="0.2">
      <c r="A76" s="520"/>
      <c r="B76" s="540" t="s">
        <v>1</v>
      </c>
      <c r="C76" s="540"/>
      <c r="D76" s="540"/>
      <c r="E76" s="540"/>
      <c r="F76" s="540"/>
      <c r="G76" s="521">
        <f>SUM(G74:G75)</f>
        <v>0</v>
      </c>
      <c r="H76" s="14"/>
      <c r="I76" s="467"/>
      <c r="J76" s="465"/>
      <c r="AU76" s="466"/>
    </row>
    <row r="77" spans="1:47" s="458" customFormat="1" ht="15" customHeight="1" x14ac:dyDescent="0.2">
      <c r="A77" s="511">
        <v>8</v>
      </c>
      <c r="B77" s="257" t="s">
        <v>23</v>
      </c>
      <c r="C77" s="257"/>
      <c r="D77" s="257"/>
      <c r="E77" s="257"/>
      <c r="F77" s="257"/>
      <c r="G77" s="257"/>
      <c r="H77" s="14"/>
      <c r="I77" s="467"/>
      <c r="J77" s="465"/>
      <c r="AU77" s="466"/>
    </row>
    <row r="78" spans="1:47" s="458" customFormat="1" ht="15" customHeight="1" x14ac:dyDescent="0.2">
      <c r="A78" s="512" t="s">
        <v>86</v>
      </c>
      <c r="B78" s="258" t="s">
        <v>24</v>
      </c>
      <c r="C78" s="258"/>
      <c r="D78" s="258"/>
      <c r="E78" s="258"/>
      <c r="F78" s="258"/>
      <c r="G78" s="258"/>
      <c r="H78" s="14"/>
      <c r="I78" s="467"/>
      <c r="J78" s="465"/>
      <c r="AU78" s="466"/>
    </row>
    <row r="79" spans="1:47" s="458" customFormat="1" ht="24" x14ac:dyDescent="0.2">
      <c r="A79" s="513" t="s">
        <v>87</v>
      </c>
      <c r="B79" s="518" t="s">
        <v>349</v>
      </c>
      <c r="C79" s="529" t="s">
        <v>348</v>
      </c>
      <c r="D79" s="254" t="s">
        <v>9</v>
      </c>
      <c r="E79" s="255">
        <f>MEMORIAL!F68</f>
        <v>137.41999999999999</v>
      </c>
      <c r="F79" s="517">
        <f t="shared" ref="F79:F80" si="24">ROUND(AU79,2)</f>
        <v>0</v>
      </c>
      <c r="G79" s="516">
        <f t="shared" ref="G79:G80" si="25">F79*E79</f>
        <v>0</v>
      </c>
      <c r="H79" s="463">
        <v>36.36</v>
      </c>
      <c r="I79" s="464">
        <v>0.33250000000000002</v>
      </c>
      <c r="J79" s="465"/>
      <c r="AU79" s="466"/>
    </row>
    <row r="80" spans="1:47" s="458" customFormat="1" ht="36" x14ac:dyDescent="0.2">
      <c r="A80" s="513" t="s">
        <v>230</v>
      </c>
      <c r="B80" s="518" t="s">
        <v>351</v>
      </c>
      <c r="C80" s="529" t="s">
        <v>350</v>
      </c>
      <c r="D80" s="515" t="s">
        <v>9</v>
      </c>
      <c r="E80" s="255">
        <f>MEMORIAL!F69</f>
        <v>137.41999999999999</v>
      </c>
      <c r="F80" s="517">
        <f t="shared" si="24"/>
        <v>0</v>
      </c>
      <c r="G80" s="516">
        <f t="shared" si="25"/>
        <v>0</v>
      </c>
      <c r="H80" s="463">
        <v>29.8</v>
      </c>
      <c r="I80" s="464">
        <v>0.33250000000000002</v>
      </c>
      <c r="J80" s="465"/>
      <c r="AU80" s="466"/>
    </row>
    <row r="81" spans="1:47" s="458" customFormat="1" x14ac:dyDescent="0.2">
      <c r="A81" s="513"/>
      <c r="B81" s="540" t="s">
        <v>1</v>
      </c>
      <c r="C81" s="540"/>
      <c r="D81" s="540"/>
      <c r="E81" s="540"/>
      <c r="F81" s="540"/>
      <c r="G81" s="521">
        <f>SUM(G79:G80)</f>
        <v>0</v>
      </c>
      <c r="H81" s="463"/>
      <c r="I81" s="464"/>
      <c r="J81" s="465"/>
      <c r="AU81" s="466"/>
    </row>
    <row r="82" spans="1:47" s="458" customFormat="1" ht="13.5" customHeight="1" x14ac:dyDescent="0.2">
      <c r="A82" s="511">
        <v>9</v>
      </c>
      <c r="B82" s="257" t="s">
        <v>22</v>
      </c>
      <c r="C82" s="257"/>
      <c r="D82" s="257"/>
      <c r="E82" s="257"/>
      <c r="F82" s="257"/>
      <c r="G82" s="257"/>
      <c r="H82" s="14"/>
      <c r="I82" s="467"/>
      <c r="J82" s="465"/>
      <c r="AU82" s="466"/>
    </row>
    <row r="83" spans="1:47" s="458" customFormat="1" ht="36" x14ac:dyDescent="0.2">
      <c r="A83" s="513" t="s">
        <v>88</v>
      </c>
      <c r="B83" s="518" t="s">
        <v>353</v>
      </c>
      <c r="C83" s="529" t="s">
        <v>352</v>
      </c>
      <c r="D83" s="515" t="s">
        <v>9</v>
      </c>
      <c r="E83" s="516">
        <f>MEMORIAL!F71</f>
        <v>106.75</v>
      </c>
      <c r="F83" s="517">
        <f t="shared" ref="F83:F85" si="26">ROUND(AU83,2)</f>
        <v>0</v>
      </c>
      <c r="G83" s="516">
        <f t="shared" ref="G83:G85" si="27">F83*E83</f>
        <v>0</v>
      </c>
      <c r="H83" s="463">
        <v>88.88</v>
      </c>
      <c r="I83" s="464">
        <v>0.33250000000000002</v>
      </c>
      <c r="J83" s="465"/>
      <c r="AU83" s="466"/>
    </row>
    <row r="84" spans="1:47" s="458" customFormat="1" x14ac:dyDescent="0.2">
      <c r="A84" s="513" t="s">
        <v>456</v>
      </c>
      <c r="B84" s="514" t="s">
        <v>523</v>
      </c>
      <c r="C84" s="529" t="s">
        <v>543</v>
      </c>
      <c r="D84" s="515" t="s">
        <v>9</v>
      </c>
      <c r="E84" s="516">
        <f>MEMORIAL!F72</f>
        <v>36.64</v>
      </c>
      <c r="F84" s="517">
        <f t="shared" si="26"/>
        <v>0</v>
      </c>
      <c r="G84" s="516">
        <f t="shared" si="27"/>
        <v>0</v>
      </c>
      <c r="H84" s="463">
        <f>CPU!H35</f>
        <v>134.0001776</v>
      </c>
      <c r="I84" s="464">
        <v>0.33250000000000002</v>
      </c>
      <c r="J84" s="465"/>
      <c r="AU84" s="466"/>
    </row>
    <row r="85" spans="1:47" s="458" customFormat="1" ht="24" x14ac:dyDescent="0.2">
      <c r="A85" s="513" t="s">
        <v>457</v>
      </c>
      <c r="B85" s="518" t="s">
        <v>355</v>
      </c>
      <c r="C85" s="529" t="s">
        <v>354</v>
      </c>
      <c r="D85" s="528" t="s">
        <v>9</v>
      </c>
      <c r="E85" s="516">
        <f>MEMORIAL!F73</f>
        <v>62.47</v>
      </c>
      <c r="F85" s="517">
        <f t="shared" si="26"/>
        <v>0</v>
      </c>
      <c r="G85" s="516">
        <f t="shared" si="27"/>
        <v>0</v>
      </c>
      <c r="H85" s="463">
        <v>59.85</v>
      </c>
      <c r="I85" s="464">
        <v>0.33250000000000002</v>
      </c>
      <c r="J85" s="465"/>
      <c r="AU85" s="466"/>
    </row>
    <row r="86" spans="1:47" s="458" customFormat="1" ht="15" customHeight="1" x14ac:dyDescent="0.2">
      <c r="A86" s="547" t="s">
        <v>456</v>
      </c>
      <c r="B86" s="258" t="s">
        <v>36</v>
      </c>
      <c r="C86" s="258"/>
      <c r="D86" s="258"/>
      <c r="E86" s="258"/>
      <c r="F86" s="258"/>
      <c r="G86" s="258"/>
      <c r="H86" s="14"/>
      <c r="I86" s="467"/>
      <c r="J86" s="465"/>
      <c r="AU86" s="466"/>
    </row>
    <row r="87" spans="1:47" s="458" customFormat="1" ht="24" x14ac:dyDescent="0.2">
      <c r="A87" s="513" t="s">
        <v>458</v>
      </c>
      <c r="B87" s="518" t="s">
        <v>357</v>
      </c>
      <c r="C87" s="527" t="s">
        <v>356</v>
      </c>
      <c r="D87" s="528" t="s">
        <v>11</v>
      </c>
      <c r="E87" s="516">
        <f>MEMORIAL!F75</f>
        <v>32.799999999999997</v>
      </c>
      <c r="F87" s="517">
        <f t="shared" ref="F87:F88" si="28">ROUND(AU87,2)</f>
        <v>0</v>
      </c>
      <c r="G87" s="516">
        <f t="shared" ref="G87" si="29">F87*E87</f>
        <v>0</v>
      </c>
      <c r="H87" s="463">
        <v>24.98</v>
      </c>
      <c r="I87" s="464">
        <v>0.33250000000000002</v>
      </c>
      <c r="J87" s="465"/>
      <c r="AU87" s="466"/>
    </row>
    <row r="88" spans="1:47" s="458" customFormat="1" ht="24" x14ac:dyDescent="0.2">
      <c r="A88" s="513" t="s">
        <v>557</v>
      </c>
      <c r="B88" s="518" t="s">
        <v>559</v>
      </c>
      <c r="C88" s="527" t="s">
        <v>558</v>
      </c>
      <c r="D88" s="528" t="s">
        <v>11</v>
      </c>
      <c r="E88" s="516">
        <f>MEMORIAL!F76</f>
        <v>13.25</v>
      </c>
      <c r="F88" s="517">
        <f t="shared" si="28"/>
        <v>0</v>
      </c>
      <c r="G88" s="516">
        <f t="shared" ref="G88" si="30">F88*E88</f>
        <v>0</v>
      </c>
      <c r="H88" s="463">
        <v>82.29</v>
      </c>
      <c r="I88" s="464">
        <v>0.33250000000000002</v>
      </c>
      <c r="J88" s="465"/>
      <c r="AU88" s="466"/>
    </row>
    <row r="89" spans="1:47" s="458" customFormat="1" ht="15" customHeight="1" x14ac:dyDescent="0.2">
      <c r="A89" s="520"/>
      <c r="B89" s="540" t="s">
        <v>1</v>
      </c>
      <c r="C89" s="540"/>
      <c r="D89" s="540"/>
      <c r="E89" s="540"/>
      <c r="F89" s="540"/>
      <c r="G89" s="521">
        <f>SUM(G83:G88)</f>
        <v>0</v>
      </c>
      <c r="H89" s="14"/>
      <c r="I89" s="467"/>
      <c r="J89" s="465"/>
      <c r="AU89" s="466"/>
    </row>
    <row r="90" spans="1:47" s="458" customFormat="1" ht="15" customHeight="1" x14ac:dyDescent="0.2">
      <c r="A90" s="511">
        <v>10</v>
      </c>
      <c r="B90" s="257" t="s">
        <v>25</v>
      </c>
      <c r="C90" s="257"/>
      <c r="D90" s="257"/>
      <c r="E90" s="257"/>
      <c r="F90" s="257"/>
      <c r="G90" s="257"/>
      <c r="H90" s="14"/>
      <c r="I90" s="467"/>
      <c r="J90" s="465"/>
      <c r="AU90" s="466"/>
    </row>
    <row r="91" spans="1:47" s="458" customFormat="1" ht="24" x14ac:dyDescent="0.2">
      <c r="A91" s="513" t="s">
        <v>89</v>
      </c>
      <c r="B91" s="514" t="s">
        <v>445</v>
      </c>
      <c r="C91" s="255" t="s">
        <v>26</v>
      </c>
      <c r="D91" s="515" t="s">
        <v>27</v>
      </c>
      <c r="E91" s="516">
        <f>MEMORIAL!F78</f>
        <v>3</v>
      </c>
      <c r="F91" s="517">
        <f t="shared" ref="F91:F102" si="31">ROUND(AU91,2)</f>
        <v>0</v>
      </c>
      <c r="G91" s="516">
        <f t="shared" ref="G91:G102" si="32">F91*E91</f>
        <v>0</v>
      </c>
      <c r="H91" s="463">
        <v>110.75</v>
      </c>
      <c r="I91" s="464">
        <v>0.33250000000000002</v>
      </c>
      <c r="J91" s="465"/>
      <c r="AU91" s="466"/>
    </row>
    <row r="92" spans="1:47" s="458" customFormat="1" ht="24" x14ac:dyDescent="0.2">
      <c r="A92" s="513" t="s">
        <v>222</v>
      </c>
      <c r="B92" s="514" t="s">
        <v>446</v>
      </c>
      <c r="C92" s="255" t="s">
        <v>37</v>
      </c>
      <c r="D92" s="515" t="s">
        <v>27</v>
      </c>
      <c r="E92" s="516">
        <f>MEMORIAL!F79</f>
        <v>4</v>
      </c>
      <c r="F92" s="517">
        <f t="shared" si="31"/>
        <v>0</v>
      </c>
      <c r="G92" s="516">
        <f t="shared" si="32"/>
        <v>0</v>
      </c>
      <c r="H92" s="463">
        <v>240.39</v>
      </c>
      <c r="I92" s="464">
        <v>0.33250000000000002</v>
      </c>
      <c r="J92" s="465"/>
      <c r="AU92" s="466"/>
    </row>
    <row r="93" spans="1:47" s="458" customFormat="1" ht="24" x14ac:dyDescent="0.2">
      <c r="A93" s="513" t="s">
        <v>223</v>
      </c>
      <c r="B93" s="514" t="s">
        <v>447</v>
      </c>
      <c r="C93" s="255" t="s">
        <v>38</v>
      </c>
      <c r="D93" s="515" t="s">
        <v>27</v>
      </c>
      <c r="E93" s="516">
        <f>MEMORIAL!F80</f>
        <v>2</v>
      </c>
      <c r="F93" s="517">
        <f t="shared" si="31"/>
        <v>0</v>
      </c>
      <c r="G93" s="516">
        <f t="shared" si="32"/>
        <v>0</v>
      </c>
      <c r="H93" s="463">
        <v>129.03</v>
      </c>
      <c r="I93" s="464">
        <v>0.33250000000000002</v>
      </c>
      <c r="J93" s="465"/>
      <c r="AU93" s="466"/>
    </row>
    <row r="94" spans="1:47" s="458" customFormat="1" ht="24" x14ac:dyDescent="0.2">
      <c r="A94" s="513" t="s">
        <v>459</v>
      </c>
      <c r="B94" s="514" t="s">
        <v>448</v>
      </c>
      <c r="C94" s="255" t="s">
        <v>28</v>
      </c>
      <c r="D94" s="515" t="s">
        <v>27</v>
      </c>
      <c r="E94" s="516">
        <f>MEMORIAL!F81</f>
        <v>3</v>
      </c>
      <c r="F94" s="517">
        <f t="shared" si="31"/>
        <v>0</v>
      </c>
      <c r="G94" s="516">
        <f t="shared" si="32"/>
        <v>0</v>
      </c>
      <c r="H94" s="463">
        <v>99.94</v>
      </c>
      <c r="I94" s="464">
        <v>0.33250000000000002</v>
      </c>
      <c r="J94" s="465"/>
      <c r="AU94" s="466"/>
    </row>
    <row r="95" spans="1:47" s="458" customFormat="1" ht="24" x14ac:dyDescent="0.2">
      <c r="A95" s="513" t="s">
        <v>460</v>
      </c>
      <c r="B95" s="514" t="s">
        <v>449</v>
      </c>
      <c r="C95" s="255" t="s">
        <v>39</v>
      </c>
      <c r="D95" s="515" t="s">
        <v>27</v>
      </c>
      <c r="E95" s="516">
        <f>MEMORIAL!F82</f>
        <v>3</v>
      </c>
      <c r="F95" s="517">
        <f t="shared" si="31"/>
        <v>0</v>
      </c>
      <c r="G95" s="516">
        <f t="shared" si="32"/>
        <v>0</v>
      </c>
      <c r="H95" s="463">
        <v>186</v>
      </c>
      <c r="I95" s="464">
        <v>0.33250000000000002</v>
      </c>
      <c r="J95" s="465"/>
      <c r="AU95" s="466"/>
    </row>
    <row r="96" spans="1:47" s="458" customFormat="1" ht="24" x14ac:dyDescent="0.2">
      <c r="A96" s="513" t="s">
        <v>461</v>
      </c>
      <c r="B96" s="518" t="s">
        <v>359</v>
      </c>
      <c r="C96" s="255" t="s">
        <v>358</v>
      </c>
      <c r="D96" s="515" t="s">
        <v>14</v>
      </c>
      <c r="E96" s="516">
        <f>MEMORIAL!F83</f>
        <v>1</v>
      </c>
      <c r="F96" s="517">
        <f t="shared" si="31"/>
        <v>0</v>
      </c>
      <c r="G96" s="516">
        <f t="shared" si="32"/>
        <v>0</v>
      </c>
      <c r="H96" s="463">
        <v>172.08</v>
      </c>
      <c r="I96" s="464">
        <v>0.33250000000000002</v>
      </c>
      <c r="J96" s="465"/>
      <c r="AU96" s="466"/>
    </row>
    <row r="97" spans="1:47" s="458" customFormat="1" ht="24" x14ac:dyDescent="0.2">
      <c r="A97" s="513" t="s">
        <v>462</v>
      </c>
      <c r="B97" s="514" t="s">
        <v>361</v>
      </c>
      <c r="C97" s="255" t="s">
        <v>360</v>
      </c>
      <c r="D97" s="515" t="s">
        <v>14</v>
      </c>
      <c r="E97" s="516">
        <f>MEMORIAL!F84</f>
        <v>5</v>
      </c>
      <c r="F97" s="517">
        <f t="shared" si="31"/>
        <v>0</v>
      </c>
      <c r="G97" s="516">
        <f t="shared" si="32"/>
        <v>0</v>
      </c>
      <c r="H97" s="463">
        <v>22.37</v>
      </c>
      <c r="I97" s="464">
        <v>0.33250000000000002</v>
      </c>
      <c r="J97" s="465"/>
      <c r="AU97" s="466"/>
    </row>
    <row r="98" spans="1:47" s="458" customFormat="1" ht="24" x14ac:dyDescent="0.2">
      <c r="A98" s="513" t="s">
        <v>463</v>
      </c>
      <c r="B98" s="514" t="s">
        <v>362</v>
      </c>
      <c r="C98" s="255" t="s">
        <v>363</v>
      </c>
      <c r="D98" s="515" t="s">
        <v>14</v>
      </c>
      <c r="E98" s="516">
        <f>MEMORIAL!F85</f>
        <v>1</v>
      </c>
      <c r="F98" s="517">
        <f t="shared" si="31"/>
        <v>0</v>
      </c>
      <c r="G98" s="516">
        <f t="shared" si="32"/>
        <v>0</v>
      </c>
      <c r="H98" s="463">
        <v>3012.93</v>
      </c>
      <c r="I98" s="464">
        <v>0.33250000000000002</v>
      </c>
      <c r="J98" s="465"/>
      <c r="AU98" s="466"/>
    </row>
    <row r="99" spans="1:47" s="458" customFormat="1" ht="24" x14ac:dyDescent="0.2">
      <c r="A99" s="513" t="s">
        <v>464</v>
      </c>
      <c r="B99" s="514" t="s">
        <v>365</v>
      </c>
      <c r="C99" s="255" t="s">
        <v>364</v>
      </c>
      <c r="D99" s="515" t="s">
        <v>14</v>
      </c>
      <c r="E99" s="516">
        <f>MEMORIAL!F86</f>
        <v>1</v>
      </c>
      <c r="F99" s="517">
        <f t="shared" si="31"/>
        <v>0</v>
      </c>
      <c r="G99" s="516">
        <f t="shared" si="32"/>
        <v>0</v>
      </c>
      <c r="H99" s="463">
        <v>2032.05</v>
      </c>
      <c r="I99" s="464">
        <v>0.33250000000000002</v>
      </c>
      <c r="J99" s="465"/>
      <c r="AU99" s="466"/>
    </row>
    <row r="100" spans="1:47" s="458" customFormat="1" ht="24" x14ac:dyDescent="0.2">
      <c r="A100" s="513" t="s">
        <v>465</v>
      </c>
      <c r="B100" s="514" t="s">
        <v>367</v>
      </c>
      <c r="C100" s="255" t="s">
        <v>366</v>
      </c>
      <c r="D100" s="515" t="s">
        <v>14</v>
      </c>
      <c r="E100" s="516">
        <f>MEMORIAL!F87</f>
        <v>1</v>
      </c>
      <c r="F100" s="517">
        <f t="shared" si="31"/>
        <v>0</v>
      </c>
      <c r="G100" s="516">
        <f t="shared" si="32"/>
        <v>0</v>
      </c>
      <c r="H100" s="463">
        <v>296.04000000000002</v>
      </c>
      <c r="I100" s="464">
        <v>0.33250000000000002</v>
      </c>
      <c r="J100" s="465"/>
      <c r="AU100" s="466"/>
    </row>
    <row r="101" spans="1:47" s="458" customFormat="1" ht="24" x14ac:dyDescent="0.2">
      <c r="A101" s="513" t="s">
        <v>466</v>
      </c>
      <c r="B101" s="514" t="s">
        <v>369</v>
      </c>
      <c r="C101" s="255" t="s">
        <v>368</v>
      </c>
      <c r="D101" s="515" t="s">
        <v>14</v>
      </c>
      <c r="E101" s="516">
        <f>MEMORIAL!F88</f>
        <v>1</v>
      </c>
      <c r="F101" s="517">
        <f t="shared" si="31"/>
        <v>0</v>
      </c>
      <c r="G101" s="516">
        <f t="shared" si="32"/>
        <v>0</v>
      </c>
      <c r="H101" s="463">
        <v>189.13</v>
      </c>
      <c r="I101" s="464">
        <v>0.33250000000000002</v>
      </c>
      <c r="J101" s="465"/>
      <c r="AU101" s="466"/>
    </row>
    <row r="102" spans="1:47" s="458" customFormat="1" ht="24" x14ac:dyDescent="0.2">
      <c r="A102" s="513" t="s">
        <v>467</v>
      </c>
      <c r="B102" s="514" t="s">
        <v>371</v>
      </c>
      <c r="C102" s="255" t="s">
        <v>370</v>
      </c>
      <c r="D102" s="515" t="s">
        <v>14</v>
      </c>
      <c r="E102" s="516">
        <f>MEMORIAL!F89</f>
        <v>1</v>
      </c>
      <c r="F102" s="517">
        <f t="shared" si="31"/>
        <v>0</v>
      </c>
      <c r="G102" s="516">
        <f t="shared" si="32"/>
        <v>0</v>
      </c>
      <c r="H102" s="463">
        <v>152.1</v>
      </c>
      <c r="I102" s="464">
        <v>0.33250000000000002</v>
      </c>
      <c r="J102" s="465"/>
      <c r="AU102" s="466"/>
    </row>
    <row r="103" spans="1:47" s="458" customFormat="1" ht="15" customHeight="1" x14ac:dyDescent="0.2">
      <c r="A103" s="520"/>
      <c r="B103" s="540" t="s">
        <v>1</v>
      </c>
      <c r="C103" s="540"/>
      <c r="D103" s="540"/>
      <c r="E103" s="540"/>
      <c r="F103" s="540"/>
      <c r="G103" s="521">
        <f>SUM(G91:G102)</f>
        <v>0</v>
      </c>
      <c r="H103" s="14"/>
      <c r="I103" s="467"/>
      <c r="J103" s="465"/>
      <c r="AU103" s="466"/>
    </row>
    <row r="104" spans="1:47" s="476" customFormat="1" ht="15" customHeight="1" x14ac:dyDescent="0.2">
      <c r="A104" s="511">
        <v>11</v>
      </c>
      <c r="B104" s="257" t="s">
        <v>40</v>
      </c>
      <c r="C104" s="257"/>
      <c r="D104" s="257"/>
      <c r="E104" s="257"/>
      <c r="F104" s="257"/>
      <c r="G104" s="257"/>
      <c r="H104" s="256"/>
      <c r="I104" s="474"/>
      <c r="J104" s="475"/>
      <c r="AU104" s="466"/>
    </row>
    <row r="105" spans="1:47" s="476" customFormat="1" ht="15" customHeight="1" x14ac:dyDescent="0.2">
      <c r="A105" s="548" t="s">
        <v>90</v>
      </c>
      <c r="B105" s="257" t="s">
        <v>41</v>
      </c>
      <c r="C105" s="257"/>
      <c r="D105" s="257"/>
      <c r="E105" s="257"/>
      <c r="F105" s="257"/>
      <c r="G105" s="257"/>
      <c r="H105" s="256"/>
      <c r="I105" s="474"/>
      <c r="J105" s="475"/>
      <c r="AU105" s="466"/>
    </row>
    <row r="106" spans="1:47" s="458" customFormat="1" ht="22.5" customHeight="1" x14ac:dyDescent="0.2">
      <c r="A106" s="513" t="s">
        <v>468</v>
      </c>
      <c r="B106" s="514" t="s">
        <v>372</v>
      </c>
      <c r="C106" s="255" t="s">
        <v>373</v>
      </c>
      <c r="D106" s="515" t="s">
        <v>14</v>
      </c>
      <c r="E106" s="516">
        <f>MEMORIAL!F92</f>
        <v>1</v>
      </c>
      <c r="F106" s="517">
        <f t="shared" ref="F106:F107" si="33">ROUND(AU106,2)</f>
        <v>0</v>
      </c>
      <c r="G106" s="516">
        <f t="shared" ref="G106:G107" si="34">F106*E106</f>
        <v>0</v>
      </c>
      <c r="H106" s="463">
        <v>368.7</v>
      </c>
      <c r="I106" s="464">
        <v>0.33250000000000002</v>
      </c>
      <c r="J106" s="465"/>
      <c r="AU106" s="466"/>
    </row>
    <row r="107" spans="1:47" s="458" customFormat="1" ht="23.25" customHeight="1" x14ac:dyDescent="0.2">
      <c r="A107" s="513" t="s">
        <v>469</v>
      </c>
      <c r="B107" s="549" t="s">
        <v>506</v>
      </c>
      <c r="C107" s="255" t="s">
        <v>505</v>
      </c>
      <c r="D107" s="515" t="s">
        <v>14</v>
      </c>
      <c r="E107" s="516">
        <f>MEMORIAL!F93</f>
        <v>1</v>
      </c>
      <c r="F107" s="517">
        <f t="shared" si="33"/>
        <v>0</v>
      </c>
      <c r="G107" s="516">
        <f t="shared" si="34"/>
        <v>0</v>
      </c>
      <c r="H107" s="463">
        <v>2908.68</v>
      </c>
      <c r="I107" s="464">
        <v>0.33250000000000002</v>
      </c>
      <c r="J107" s="465"/>
      <c r="AU107" s="466"/>
    </row>
    <row r="108" spans="1:47" s="476" customFormat="1" ht="15" customHeight="1" x14ac:dyDescent="0.2">
      <c r="A108" s="548" t="s">
        <v>91</v>
      </c>
      <c r="B108" s="257" t="s">
        <v>42</v>
      </c>
      <c r="C108" s="257"/>
      <c r="D108" s="257"/>
      <c r="E108" s="257"/>
      <c r="F108" s="257"/>
      <c r="G108" s="257"/>
      <c r="H108" s="256"/>
      <c r="I108" s="474"/>
      <c r="J108" s="475"/>
      <c r="AU108" s="466"/>
    </row>
    <row r="109" spans="1:47" s="458" customFormat="1" ht="24" x14ac:dyDescent="0.2">
      <c r="A109" s="513" t="s">
        <v>470</v>
      </c>
      <c r="B109" s="514" t="s">
        <v>374</v>
      </c>
      <c r="C109" s="255" t="s">
        <v>507</v>
      </c>
      <c r="D109" s="515" t="s">
        <v>14</v>
      </c>
      <c r="E109" s="516">
        <f>MEMORIAL!F95</f>
        <v>13</v>
      </c>
      <c r="F109" s="517">
        <f t="shared" ref="F109:F111" si="35">ROUND(AU109,2)</f>
        <v>0</v>
      </c>
      <c r="G109" s="516">
        <f t="shared" ref="G109:G111" si="36">F109*E109</f>
        <v>0</v>
      </c>
      <c r="H109" s="463">
        <v>13.09</v>
      </c>
      <c r="I109" s="464">
        <v>0.33250000000000002</v>
      </c>
      <c r="J109" s="465"/>
      <c r="AU109" s="466"/>
    </row>
    <row r="110" spans="1:47" s="458" customFormat="1" ht="24" x14ac:dyDescent="0.2">
      <c r="A110" s="513" t="s">
        <v>471</v>
      </c>
      <c r="B110" s="518" t="s">
        <v>376</v>
      </c>
      <c r="C110" s="527" t="s">
        <v>375</v>
      </c>
      <c r="D110" s="515" t="s">
        <v>14</v>
      </c>
      <c r="E110" s="516">
        <f>MEMORIAL!F96</f>
        <v>12</v>
      </c>
      <c r="F110" s="517">
        <f t="shared" si="35"/>
        <v>0</v>
      </c>
      <c r="G110" s="516">
        <f t="shared" si="36"/>
        <v>0</v>
      </c>
      <c r="H110" s="463">
        <v>15.04</v>
      </c>
      <c r="I110" s="464">
        <v>0.33250000000000002</v>
      </c>
      <c r="J110" s="465"/>
      <c r="AU110" s="466"/>
    </row>
    <row r="111" spans="1:47" s="458" customFormat="1" ht="24" x14ac:dyDescent="0.2">
      <c r="A111" s="513" t="s">
        <v>472</v>
      </c>
      <c r="B111" s="544" t="s">
        <v>450</v>
      </c>
      <c r="C111" s="523" t="s">
        <v>198</v>
      </c>
      <c r="D111" s="515" t="s">
        <v>14</v>
      </c>
      <c r="E111" s="516">
        <f>MEMORIAL!F97</f>
        <v>1</v>
      </c>
      <c r="F111" s="517">
        <f t="shared" si="35"/>
        <v>0</v>
      </c>
      <c r="G111" s="516">
        <f t="shared" si="36"/>
        <v>0</v>
      </c>
      <c r="H111" s="463">
        <v>126.56</v>
      </c>
      <c r="I111" s="464">
        <v>0.33250000000000002</v>
      </c>
      <c r="J111" s="465"/>
      <c r="AU111" s="466"/>
    </row>
    <row r="112" spans="1:47" s="476" customFormat="1" ht="15" customHeight="1" x14ac:dyDescent="0.2">
      <c r="A112" s="548" t="s">
        <v>92</v>
      </c>
      <c r="B112" s="257" t="s">
        <v>43</v>
      </c>
      <c r="C112" s="257"/>
      <c r="D112" s="257"/>
      <c r="E112" s="257"/>
      <c r="F112" s="257"/>
      <c r="G112" s="257"/>
      <c r="H112" s="256"/>
      <c r="I112" s="474"/>
      <c r="J112" s="475"/>
      <c r="AU112" s="466"/>
    </row>
    <row r="113" spans="1:47" s="458" customFormat="1" ht="24" x14ac:dyDescent="0.2">
      <c r="A113" s="513" t="s">
        <v>473</v>
      </c>
      <c r="B113" s="518" t="s">
        <v>378</v>
      </c>
      <c r="C113" s="527" t="s">
        <v>377</v>
      </c>
      <c r="D113" s="515" t="s">
        <v>11</v>
      </c>
      <c r="E113" s="516">
        <f>MEMORIAL!F99</f>
        <v>91.95</v>
      </c>
      <c r="F113" s="517">
        <f t="shared" ref="F113:F117" si="37">ROUND(AU113,2)</f>
        <v>0</v>
      </c>
      <c r="G113" s="516">
        <f t="shared" ref="G113:G117" si="38">F113*E113</f>
        <v>0</v>
      </c>
      <c r="H113" s="463">
        <v>8.1300000000000008</v>
      </c>
      <c r="I113" s="464">
        <v>0.33250000000000002</v>
      </c>
      <c r="J113" s="465"/>
      <c r="AU113" s="466"/>
    </row>
    <row r="114" spans="1:47" s="458" customFormat="1" ht="24" x14ac:dyDescent="0.2">
      <c r="A114" s="513" t="s">
        <v>474</v>
      </c>
      <c r="B114" s="518" t="s">
        <v>379</v>
      </c>
      <c r="C114" s="529" t="s">
        <v>380</v>
      </c>
      <c r="D114" s="515" t="s">
        <v>11</v>
      </c>
      <c r="E114" s="516">
        <f>MEMORIAL!F100</f>
        <v>12.95</v>
      </c>
      <c r="F114" s="517">
        <f t="shared" si="37"/>
        <v>0</v>
      </c>
      <c r="G114" s="516">
        <f t="shared" si="38"/>
        <v>0</v>
      </c>
      <c r="H114" s="463">
        <v>22.31</v>
      </c>
      <c r="I114" s="464">
        <v>0.33250000000000002</v>
      </c>
      <c r="J114" s="465"/>
      <c r="AU114" s="466"/>
    </row>
    <row r="115" spans="1:47" s="458" customFormat="1" ht="24" x14ac:dyDescent="0.2">
      <c r="A115" s="513" t="s">
        <v>475</v>
      </c>
      <c r="B115" s="518" t="s">
        <v>382</v>
      </c>
      <c r="C115" s="529" t="s">
        <v>381</v>
      </c>
      <c r="D115" s="515" t="s">
        <v>11</v>
      </c>
      <c r="E115" s="516">
        <f>MEMORIAL!F101</f>
        <v>1.5</v>
      </c>
      <c r="F115" s="517">
        <f t="shared" si="37"/>
        <v>0</v>
      </c>
      <c r="G115" s="516">
        <f t="shared" si="38"/>
        <v>0</v>
      </c>
      <c r="H115" s="463">
        <v>13.44</v>
      </c>
      <c r="I115" s="464">
        <v>0.33250000000000002</v>
      </c>
      <c r="J115" s="465"/>
      <c r="AU115" s="466"/>
    </row>
    <row r="116" spans="1:47" s="458" customFormat="1" ht="24" x14ac:dyDescent="0.2">
      <c r="A116" s="513" t="s">
        <v>476</v>
      </c>
      <c r="B116" s="518" t="s">
        <v>383</v>
      </c>
      <c r="C116" s="529" t="s">
        <v>384</v>
      </c>
      <c r="D116" s="515" t="s">
        <v>11</v>
      </c>
      <c r="E116" s="516">
        <f>MEMORIAL!F102</f>
        <v>4</v>
      </c>
      <c r="F116" s="517">
        <f t="shared" si="37"/>
        <v>0</v>
      </c>
      <c r="G116" s="516">
        <f t="shared" si="38"/>
        <v>0</v>
      </c>
      <c r="H116" s="463">
        <v>17.38</v>
      </c>
      <c r="I116" s="464">
        <v>0.33250000000000002</v>
      </c>
      <c r="J116" s="465"/>
      <c r="AU116" s="466"/>
    </row>
    <row r="117" spans="1:47" s="458" customFormat="1" ht="24" x14ac:dyDescent="0.2">
      <c r="A117" s="513" t="s">
        <v>477</v>
      </c>
      <c r="B117" s="544" t="s">
        <v>410</v>
      </c>
      <c r="C117" s="550" t="s">
        <v>409</v>
      </c>
      <c r="D117" s="515" t="s">
        <v>14</v>
      </c>
      <c r="E117" s="516">
        <f>MEMORIAL!F103</f>
        <v>2</v>
      </c>
      <c r="F117" s="517">
        <f t="shared" si="37"/>
        <v>0</v>
      </c>
      <c r="G117" s="516">
        <f t="shared" si="38"/>
        <v>0</v>
      </c>
      <c r="H117" s="463">
        <v>6.67</v>
      </c>
      <c r="I117" s="464">
        <v>0.33250000000000002</v>
      </c>
      <c r="J117" s="465"/>
      <c r="AU117" s="466"/>
    </row>
    <row r="118" spans="1:47" s="477" customFormat="1" ht="15" customHeight="1" x14ac:dyDescent="0.2">
      <c r="A118" s="512" t="s">
        <v>224</v>
      </c>
      <c r="B118" s="522" t="s">
        <v>45</v>
      </c>
      <c r="C118" s="522"/>
      <c r="D118" s="522"/>
      <c r="E118" s="522"/>
      <c r="F118" s="522"/>
      <c r="G118" s="522"/>
      <c r="H118" s="14"/>
      <c r="I118" s="467"/>
      <c r="J118" s="465"/>
      <c r="AU118" s="466"/>
    </row>
    <row r="119" spans="1:47" s="458" customFormat="1" ht="24" x14ac:dyDescent="0.2">
      <c r="A119" s="513" t="s">
        <v>478</v>
      </c>
      <c r="B119" s="518" t="s">
        <v>386</v>
      </c>
      <c r="C119" s="529" t="s">
        <v>385</v>
      </c>
      <c r="D119" s="515" t="s">
        <v>11</v>
      </c>
      <c r="E119" s="516">
        <f>MEMORIAL!F105</f>
        <v>142.1</v>
      </c>
      <c r="F119" s="517">
        <f t="shared" ref="F119:F125" si="39">ROUND(AU119,2)</f>
        <v>0</v>
      </c>
      <c r="G119" s="516">
        <f t="shared" ref="G119:G122" si="40">F119*E119</f>
        <v>0</v>
      </c>
      <c r="H119" s="463">
        <v>3.33</v>
      </c>
      <c r="I119" s="464">
        <v>0.33250000000000002</v>
      </c>
      <c r="J119" s="465"/>
      <c r="AU119" s="466"/>
    </row>
    <row r="120" spans="1:47" s="458" customFormat="1" ht="24" x14ac:dyDescent="0.2">
      <c r="A120" s="513" t="s">
        <v>479</v>
      </c>
      <c r="B120" s="518" t="s">
        <v>388</v>
      </c>
      <c r="C120" s="529" t="s">
        <v>387</v>
      </c>
      <c r="D120" s="515" t="s">
        <v>11</v>
      </c>
      <c r="E120" s="516">
        <f>MEMORIAL!F106</f>
        <v>23.2</v>
      </c>
      <c r="F120" s="517">
        <f t="shared" si="39"/>
        <v>0</v>
      </c>
      <c r="G120" s="516">
        <f t="shared" si="40"/>
        <v>0</v>
      </c>
      <c r="H120" s="463">
        <v>18.39</v>
      </c>
      <c r="I120" s="464">
        <v>0.33250000000000002</v>
      </c>
      <c r="J120" s="465"/>
      <c r="AU120" s="466"/>
    </row>
    <row r="121" spans="1:47" s="458" customFormat="1" ht="24" x14ac:dyDescent="0.2">
      <c r="A121" s="513" t="s">
        <v>480</v>
      </c>
      <c r="B121" s="518" t="s">
        <v>390</v>
      </c>
      <c r="C121" s="529" t="s">
        <v>389</v>
      </c>
      <c r="D121" s="515" t="s">
        <v>11</v>
      </c>
      <c r="E121" s="516">
        <f>MEMORIAL!F107</f>
        <v>193.5</v>
      </c>
      <c r="F121" s="517">
        <f t="shared" si="39"/>
        <v>0</v>
      </c>
      <c r="G121" s="516">
        <f t="shared" si="40"/>
        <v>0</v>
      </c>
      <c r="H121" s="463">
        <v>4.8099999999999996</v>
      </c>
      <c r="I121" s="464">
        <v>0.33250000000000002</v>
      </c>
      <c r="J121" s="465"/>
      <c r="AU121" s="466"/>
    </row>
    <row r="122" spans="1:47" s="458" customFormat="1" ht="24" x14ac:dyDescent="0.2">
      <c r="A122" s="513" t="s">
        <v>481</v>
      </c>
      <c r="B122" s="518" t="s">
        <v>391</v>
      </c>
      <c r="C122" s="529" t="s">
        <v>392</v>
      </c>
      <c r="D122" s="515" t="s">
        <v>11</v>
      </c>
      <c r="E122" s="516">
        <f>MEMORIAL!F108</f>
        <v>35.799999999999997</v>
      </c>
      <c r="F122" s="517">
        <f t="shared" si="39"/>
        <v>0</v>
      </c>
      <c r="G122" s="516">
        <f t="shared" si="40"/>
        <v>0</v>
      </c>
      <c r="H122" s="463">
        <v>7.41</v>
      </c>
      <c r="I122" s="464">
        <v>0.33250000000000002</v>
      </c>
      <c r="J122" s="465"/>
      <c r="AU122" s="466"/>
    </row>
    <row r="123" spans="1:47" s="458" customFormat="1" ht="24" x14ac:dyDescent="0.2">
      <c r="A123" s="513" t="s">
        <v>562</v>
      </c>
      <c r="B123" s="544" t="s">
        <v>564</v>
      </c>
      <c r="C123" s="529" t="s">
        <v>563</v>
      </c>
      <c r="D123" s="515" t="s">
        <v>14</v>
      </c>
      <c r="E123" s="516">
        <f>MEMORIAL!F109</f>
        <v>4</v>
      </c>
      <c r="F123" s="517">
        <f t="shared" si="39"/>
        <v>0</v>
      </c>
      <c r="G123" s="516">
        <f t="shared" ref="G123" si="41">F123*E123</f>
        <v>0</v>
      </c>
      <c r="H123" s="463">
        <v>255.51</v>
      </c>
      <c r="I123" s="464">
        <v>0.33250000000000002</v>
      </c>
      <c r="J123" s="465"/>
      <c r="AU123" s="466"/>
    </row>
    <row r="124" spans="1:47" s="458" customFormat="1" ht="24" x14ac:dyDescent="0.2">
      <c r="A124" s="513" t="s">
        <v>566</v>
      </c>
      <c r="B124" s="544" t="s">
        <v>568</v>
      </c>
      <c r="C124" s="529" t="s">
        <v>567</v>
      </c>
      <c r="D124" s="515" t="s">
        <v>14</v>
      </c>
      <c r="E124" s="516">
        <f>MEMORIAL!F110</f>
        <v>1</v>
      </c>
      <c r="F124" s="517">
        <f t="shared" si="39"/>
        <v>0</v>
      </c>
      <c r="G124" s="516">
        <f t="shared" ref="G124" si="42">F124*E124</f>
        <v>0</v>
      </c>
      <c r="H124" s="463">
        <v>221.19</v>
      </c>
      <c r="I124" s="464">
        <v>0.33250000000000002</v>
      </c>
      <c r="J124" s="465"/>
      <c r="AU124" s="466"/>
    </row>
    <row r="125" spans="1:47" s="458" customFormat="1" ht="24" x14ac:dyDescent="0.2">
      <c r="A125" s="513" t="s">
        <v>566</v>
      </c>
      <c r="B125" s="544" t="s">
        <v>571</v>
      </c>
      <c r="C125" s="529" t="s">
        <v>570</v>
      </c>
      <c r="D125" s="515" t="s">
        <v>14</v>
      </c>
      <c r="E125" s="516">
        <f>MEMORIAL!F111</f>
        <v>4</v>
      </c>
      <c r="F125" s="517">
        <f t="shared" si="39"/>
        <v>0</v>
      </c>
      <c r="G125" s="516">
        <f t="shared" ref="G125" si="43">F125*E125</f>
        <v>0</v>
      </c>
      <c r="H125" s="463">
        <v>158.53</v>
      </c>
      <c r="I125" s="464">
        <v>0.33250000000000002</v>
      </c>
      <c r="J125" s="465"/>
      <c r="AU125" s="466"/>
    </row>
    <row r="126" spans="1:47" s="458" customFormat="1" ht="15" customHeight="1" x14ac:dyDescent="0.2">
      <c r="A126" s="512" t="s">
        <v>225</v>
      </c>
      <c r="B126" s="522" t="s">
        <v>55</v>
      </c>
      <c r="C126" s="522"/>
      <c r="D126" s="522"/>
      <c r="E126" s="522"/>
      <c r="F126" s="522"/>
      <c r="G126" s="522"/>
      <c r="H126" s="247"/>
      <c r="I126" s="467"/>
      <c r="J126" s="465"/>
      <c r="AU126" s="466"/>
    </row>
    <row r="127" spans="1:47" s="458" customFormat="1" ht="24" x14ac:dyDescent="0.2">
      <c r="A127" s="513" t="s">
        <v>482</v>
      </c>
      <c r="B127" s="518" t="s">
        <v>394</v>
      </c>
      <c r="C127" s="529" t="s">
        <v>393</v>
      </c>
      <c r="D127" s="515" t="s">
        <v>14</v>
      </c>
      <c r="E127" s="516">
        <f>MEMORIAL!F113</f>
        <v>7</v>
      </c>
      <c r="F127" s="517">
        <f t="shared" ref="F127:F130" si="44">ROUND(AU127,2)</f>
        <v>0</v>
      </c>
      <c r="G127" s="516">
        <f t="shared" ref="G127:G130" si="45">F127*E127</f>
        <v>0</v>
      </c>
      <c r="H127" s="463">
        <v>13.38</v>
      </c>
      <c r="I127" s="464">
        <v>0.33250000000000002</v>
      </c>
      <c r="J127" s="465"/>
      <c r="AU127" s="466"/>
    </row>
    <row r="128" spans="1:47" s="458" customFormat="1" ht="24" x14ac:dyDescent="0.2">
      <c r="A128" s="513" t="s">
        <v>483</v>
      </c>
      <c r="B128" s="518" t="s">
        <v>396</v>
      </c>
      <c r="C128" s="529" t="s">
        <v>395</v>
      </c>
      <c r="D128" s="515" t="s">
        <v>14</v>
      </c>
      <c r="E128" s="516">
        <f>MEMORIAL!F114</f>
        <v>7</v>
      </c>
      <c r="F128" s="517">
        <f t="shared" si="44"/>
        <v>0</v>
      </c>
      <c r="G128" s="516">
        <f t="shared" si="45"/>
        <v>0</v>
      </c>
      <c r="H128" s="463">
        <v>22.84</v>
      </c>
      <c r="I128" s="464">
        <v>0.33250000000000002</v>
      </c>
      <c r="J128" s="465"/>
      <c r="AU128" s="466"/>
    </row>
    <row r="129" spans="1:47" s="458" customFormat="1" ht="24" x14ac:dyDescent="0.2">
      <c r="A129" s="513" t="s">
        <v>484</v>
      </c>
      <c r="B129" s="518" t="s">
        <v>397</v>
      </c>
      <c r="C129" s="529" t="s">
        <v>398</v>
      </c>
      <c r="D129" s="515" t="s">
        <v>14</v>
      </c>
      <c r="E129" s="516">
        <f>MEMORIAL!F115</f>
        <v>2</v>
      </c>
      <c r="F129" s="517">
        <f t="shared" si="44"/>
        <v>0</v>
      </c>
      <c r="G129" s="516">
        <f t="shared" si="45"/>
        <v>0</v>
      </c>
      <c r="H129" s="463">
        <v>29.27</v>
      </c>
      <c r="I129" s="464">
        <v>0.33250000000000002</v>
      </c>
      <c r="J129" s="465"/>
      <c r="AU129" s="466"/>
    </row>
    <row r="130" spans="1:47" s="458" customFormat="1" ht="24" x14ac:dyDescent="0.2">
      <c r="A130" s="513" t="s">
        <v>485</v>
      </c>
      <c r="B130" s="518" t="s">
        <v>399</v>
      </c>
      <c r="C130" s="529" t="s">
        <v>400</v>
      </c>
      <c r="D130" s="515" t="s">
        <v>14</v>
      </c>
      <c r="E130" s="516">
        <f>MEMORIAL!F116</f>
        <v>6</v>
      </c>
      <c r="F130" s="517">
        <f t="shared" si="44"/>
        <v>0</v>
      </c>
      <c r="G130" s="516">
        <f t="shared" si="45"/>
        <v>0</v>
      </c>
      <c r="H130" s="463">
        <v>40.72</v>
      </c>
      <c r="I130" s="464">
        <v>0.33250000000000002</v>
      </c>
      <c r="J130" s="465"/>
      <c r="AU130" s="466"/>
    </row>
    <row r="131" spans="1:47" s="477" customFormat="1" ht="15" customHeight="1" x14ac:dyDescent="0.2">
      <c r="A131" s="512" t="s">
        <v>226</v>
      </c>
      <c r="B131" s="258" t="s">
        <v>44</v>
      </c>
      <c r="C131" s="258"/>
      <c r="D131" s="258"/>
      <c r="E131" s="258"/>
      <c r="F131" s="258"/>
      <c r="G131" s="258"/>
      <c r="H131" s="14"/>
      <c r="I131" s="467"/>
      <c r="J131" s="465"/>
      <c r="AU131" s="466"/>
    </row>
    <row r="132" spans="1:47" s="458" customFormat="1" ht="24" x14ac:dyDescent="0.2">
      <c r="A132" s="513" t="s">
        <v>486</v>
      </c>
      <c r="B132" s="518" t="s">
        <v>401</v>
      </c>
      <c r="C132" s="529" t="s">
        <v>402</v>
      </c>
      <c r="D132" s="515" t="s">
        <v>14</v>
      </c>
      <c r="E132" s="516">
        <f>MEMORIAL!F118</f>
        <v>4</v>
      </c>
      <c r="F132" s="517">
        <f t="shared" ref="F132:F135" si="46">ROUND(AU132,2)</f>
        <v>0</v>
      </c>
      <c r="G132" s="516">
        <f t="shared" ref="G132:G135" si="47">F132*E132</f>
        <v>0</v>
      </c>
      <c r="H132" s="463">
        <v>11.78</v>
      </c>
      <c r="I132" s="464">
        <v>0.33250000000000002</v>
      </c>
      <c r="J132" s="465"/>
      <c r="AU132" s="466"/>
    </row>
    <row r="133" spans="1:47" s="458" customFormat="1" ht="24" x14ac:dyDescent="0.2">
      <c r="A133" s="513" t="s">
        <v>487</v>
      </c>
      <c r="B133" s="518" t="s">
        <v>403</v>
      </c>
      <c r="C133" s="527" t="s">
        <v>404</v>
      </c>
      <c r="D133" s="515" t="s">
        <v>14</v>
      </c>
      <c r="E133" s="516">
        <f>MEMORIAL!F119</f>
        <v>1</v>
      </c>
      <c r="F133" s="517">
        <f t="shared" si="46"/>
        <v>0</v>
      </c>
      <c r="G133" s="516">
        <f t="shared" si="47"/>
        <v>0</v>
      </c>
      <c r="H133" s="463">
        <v>75.790000000000006</v>
      </c>
      <c r="I133" s="464">
        <v>0.33250000000000002</v>
      </c>
      <c r="J133" s="465"/>
      <c r="AU133" s="466"/>
    </row>
    <row r="134" spans="1:47" s="458" customFormat="1" ht="24" x14ac:dyDescent="0.2">
      <c r="A134" s="513" t="s">
        <v>488</v>
      </c>
      <c r="B134" s="518" t="s">
        <v>405</v>
      </c>
      <c r="C134" s="529" t="s">
        <v>406</v>
      </c>
      <c r="D134" s="515" t="s">
        <v>14</v>
      </c>
      <c r="E134" s="516">
        <f>MEMORIAL!F120</f>
        <v>1</v>
      </c>
      <c r="F134" s="517">
        <f t="shared" si="46"/>
        <v>0</v>
      </c>
      <c r="G134" s="516">
        <f t="shared" si="47"/>
        <v>0</v>
      </c>
      <c r="H134" s="463">
        <v>12.55</v>
      </c>
      <c r="I134" s="464">
        <v>0.33250000000000002</v>
      </c>
      <c r="J134" s="465"/>
      <c r="AU134" s="466"/>
    </row>
    <row r="135" spans="1:47" s="458" customFormat="1" ht="24" x14ac:dyDescent="0.2">
      <c r="A135" s="513" t="s">
        <v>489</v>
      </c>
      <c r="B135" s="518" t="s">
        <v>407</v>
      </c>
      <c r="C135" s="527" t="s">
        <v>408</v>
      </c>
      <c r="D135" s="515" t="s">
        <v>14</v>
      </c>
      <c r="E135" s="516">
        <f>MEMORIAL!F121</f>
        <v>1</v>
      </c>
      <c r="F135" s="517">
        <f t="shared" si="46"/>
        <v>0</v>
      </c>
      <c r="G135" s="516">
        <f t="shared" si="47"/>
        <v>0</v>
      </c>
      <c r="H135" s="463">
        <v>55.25</v>
      </c>
      <c r="I135" s="464">
        <v>0.33250000000000002</v>
      </c>
      <c r="J135" s="465"/>
      <c r="AU135" s="466"/>
    </row>
    <row r="136" spans="1:47" s="477" customFormat="1" x14ac:dyDescent="0.2">
      <c r="A136" s="520"/>
      <c r="B136" s="524" t="s">
        <v>1</v>
      </c>
      <c r="C136" s="524"/>
      <c r="D136" s="524"/>
      <c r="E136" s="524"/>
      <c r="F136" s="524"/>
      <c r="G136" s="521">
        <f>SUM(G106:G135)</f>
        <v>0</v>
      </c>
      <c r="H136" s="14"/>
      <c r="I136" s="467"/>
      <c r="J136" s="465"/>
      <c r="AU136" s="466"/>
    </row>
    <row r="137" spans="1:47" s="458" customFormat="1" ht="15" customHeight="1" x14ac:dyDescent="0.2">
      <c r="A137" s="548">
        <v>12</v>
      </c>
      <c r="B137" s="257" t="s">
        <v>48</v>
      </c>
      <c r="C137" s="257"/>
      <c r="D137" s="257"/>
      <c r="E137" s="257"/>
      <c r="F137" s="257"/>
      <c r="G137" s="257"/>
      <c r="H137" s="14"/>
      <c r="I137" s="467"/>
      <c r="J137" s="465"/>
      <c r="AU137" s="466"/>
    </row>
    <row r="138" spans="1:47" s="458" customFormat="1" ht="24" x14ac:dyDescent="0.2">
      <c r="A138" s="513" t="s">
        <v>227</v>
      </c>
      <c r="B138" s="518" t="s">
        <v>509</v>
      </c>
      <c r="C138" s="529" t="s">
        <v>508</v>
      </c>
      <c r="D138" s="544" t="s">
        <v>14</v>
      </c>
      <c r="E138" s="516">
        <f>MEMORIAL!F123</f>
        <v>5</v>
      </c>
      <c r="F138" s="517">
        <f t="shared" ref="F138:F141" si="48">ROUND(AU138,2)</f>
        <v>0</v>
      </c>
      <c r="G138" s="516">
        <f t="shared" ref="G138:G139" si="49">F138*E138</f>
        <v>0</v>
      </c>
      <c r="H138" s="463">
        <v>34.340000000000003</v>
      </c>
      <c r="I138" s="464">
        <v>0.33250000000000002</v>
      </c>
      <c r="J138" s="465"/>
      <c r="AU138" s="466"/>
    </row>
    <row r="139" spans="1:47" s="458" customFormat="1" ht="36" x14ac:dyDescent="0.2">
      <c r="A139" s="513" t="s">
        <v>228</v>
      </c>
      <c r="B139" s="518" t="s">
        <v>511</v>
      </c>
      <c r="C139" s="529" t="s">
        <v>510</v>
      </c>
      <c r="D139" s="528" t="s">
        <v>14</v>
      </c>
      <c r="E139" s="516">
        <f>MEMORIAL!F124</f>
        <v>7</v>
      </c>
      <c r="F139" s="517">
        <f t="shared" si="48"/>
        <v>0</v>
      </c>
      <c r="G139" s="516">
        <f t="shared" si="49"/>
        <v>0</v>
      </c>
      <c r="H139" s="463">
        <v>181.69</v>
      </c>
      <c r="I139" s="464">
        <v>0.33250000000000002</v>
      </c>
      <c r="J139" s="465"/>
      <c r="AU139" s="466"/>
    </row>
    <row r="140" spans="1:47" s="458" customFormat="1" ht="24" x14ac:dyDescent="0.2">
      <c r="A140" s="513" t="s">
        <v>574</v>
      </c>
      <c r="B140" s="544" t="s">
        <v>577</v>
      </c>
      <c r="C140" s="529" t="s">
        <v>572</v>
      </c>
      <c r="D140" s="528" t="s">
        <v>14</v>
      </c>
      <c r="E140" s="516">
        <f>MEMORIAL!F125</f>
        <v>4</v>
      </c>
      <c r="F140" s="517">
        <f t="shared" si="48"/>
        <v>0</v>
      </c>
      <c r="G140" s="516">
        <f t="shared" ref="G140" si="50">F140*E140</f>
        <v>0</v>
      </c>
      <c r="H140" s="463">
        <v>282.72000000000003</v>
      </c>
      <c r="I140" s="464">
        <v>0.33250000000000002</v>
      </c>
      <c r="J140" s="465"/>
      <c r="AU140" s="466"/>
    </row>
    <row r="141" spans="1:47" s="458" customFormat="1" ht="24" x14ac:dyDescent="0.2">
      <c r="A141" s="513" t="s">
        <v>575</v>
      </c>
      <c r="B141" s="544" t="s">
        <v>573</v>
      </c>
      <c r="C141" s="529" t="s">
        <v>576</v>
      </c>
      <c r="D141" s="528" t="s">
        <v>14</v>
      </c>
      <c r="E141" s="516">
        <f>MEMORIAL!F126</f>
        <v>1</v>
      </c>
      <c r="F141" s="517">
        <f t="shared" si="48"/>
        <v>0</v>
      </c>
      <c r="G141" s="516">
        <f t="shared" ref="G141" si="51">F141*E141</f>
        <v>0</v>
      </c>
      <c r="H141" s="463">
        <v>3611.04</v>
      </c>
      <c r="I141" s="464">
        <v>0.33250000000000002</v>
      </c>
      <c r="J141" s="465"/>
      <c r="AU141" s="466"/>
    </row>
    <row r="142" spans="1:47" s="458" customFormat="1" x14ac:dyDescent="0.2">
      <c r="A142" s="520"/>
      <c r="B142" s="551" t="s">
        <v>1</v>
      </c>
      <c r="C142" s="551"/>
      <c r="D142" s="551"/>
      <c r="E142" s="551"/>
      <c r="F142" s="551"/>
      <c r="G142" s="521">
        <f>SUM(G138:G141)</f>
        <v>0</v>
      </c>
      <c r="H142" s="14"/>
      <c r="I142" s="467"/>
      <c r="J142" s="465"/>
      <c r="AU142" s="466"/>
    </row>
    <row r="143" spans="1:47" s="458" customFormat="1" x14ac:dyDescent="0.2">
      <c r="A143" s="548">
        <v>13</v>
      </c>
      <c r="B143" s="552" t="s">
        <v>71</v>
      </c>
      <c r="C143" s="552"/>
      <c r="D143" s="552"/>
      <c r="E143" s="552"/>
      <c r="F143" s="552"/>
      <c r="G143" s="552"/>
      <c r="H143" s="14"/>
      <c r="I143" s="467"/>
      <c r="J143" s="465"/>
      <c r="AU143" s="466"/>
    </row>
    <row r="144" spans="1:47" s="458" customFormat="1" ht="24" x14ac:dyDescent="0.2">
      <c r="A144" s="513" t="s">
        <v>531</v>
      </c>
      <c r="B144" s="544" t="s">
        <v>416</v>
      </c>
      <c r="C144" s="527" t="s">
        <v>415</v>
      </c>
      <c r="D144" s="553" t="s">
        <v>14</v>
      </c>
      <c r="E144" s="554">
        <f>MEMORIAL!F128</f>
        <v>4</v>
      </c>
      <c r="F144" s="517">
        <f t="shared" ref="F144:F148" si="52">ROUND(AU144,2)</f>
        <v>0</v>
      </c>
      <c r="G144" s="516">
        <f t="shared" ref="G144:G146" si="53">F144*E144</f>
        <v>0</v>
      </c>
      <c r="H144" s="463">
        <v>36.14</v>
      </c>
      <c r="I144" s="464">
        <v>0.33250000000000002</v>
      </c>
      <c r="J144" s="465"/>
      <c r="AU144" s="466"/>
    </row>
    <row r="145" spans="1:47" s="458" customFormat="1" ht="24" x14ac:dyDescent="0.2">
      <c r="A145" s="513" t="s">
        <v>532</v>
      </c>
      <c r="B145" s="544" t="s">
        <v>417</v>
      </c>
      <c r="C145" s="527" t="s">
        <v>607</v>
      </c>
      <c r="D145" s="555" t="s">
        <v>11</v>
      </c>
      <c r="E145" s="554">
        <f>MEMORIAL!F129</f>
        <v>80.650000000000006</v>
      </c>
      <c r="F145" s="517">
        <f t="shared" si="52"/>
        <v>0</v>
      </c>
      <c r="G145" s="516">
        <f t="shared" si="53"/>
        <v>0</v>
      </c>
      <c r="H145" s="463">
        <v>90.92</v>
      </c>
      <c r="I145" s="464">
        <v>0.33250000000000002</v>
      </c>
      <c r="J145" s="465"/>
      <c r="AU145" s="466"/>
    </row>
    <row r="146" spans="1:47" s="458" customFormat="1" ht="24" x14ac:dyDescent="0.2">
      <c r="A146" s="513" t="s">
        <v>533</v>
      </c>
      <c r="B146" s="528" t="s">
        <v>413</v>
      </c>
      <c r="C146" s="523" t="s">
        <v>414</v>
      </c>
      <c r="D146" s="553" t="s">
        <v>14</v>
      </c>
      <c r="E146" s="554">
        <f>MEMORIAL!F130</f>
        <v>4</v>
      </c>
      <c r="F146" s="517">
        <f t="shared" si="52"/>
        <v>0</v>
      </c>
      <c r="G146" s="516">
        <f t="shared" si="53"/>
        <v>0</v>
      </c>
      <c r="H146" s="463">
        <v>84.94</v>
      </c>
      <c r="I146" s="464">
        <v>0.33250000000000002</v>
      </c>
      <c r="J146" s="465"/>
      <c r="AU146" s="466"/>
    </row>
    <row r="147" spans="1:47" s="458" customFormat="1" ht="24" x14ac:dyDescent="0.2">
      <c r="A147" s="513" t="s">
        <v>534</v>
      </c>
      <c r="B147" s="544" t="s">
        <v>411</v>
      </c>
      <c r="C147" s="550" t="s">
        <v>512</v>
      </c>
      <c r="D147" s="553" t="s">
        <v>14</v>
      </c>
      <c r="E147" s="554">
        <f>MEMORIAL!F131</f>
        <v>4</v>
      </c>
      <c r="F147" s="517">
        <f t="shared" si="52"/>
        <v>0</v>
      </c>
      <c r="G147" s="516">
        <f t="shared" ref="G147:G148" si="54">F147*E147</f>
        <v>0</v>
      </c>
      <c r="H147" s="463">
        <v>92.42</v>
      </c>
      <c r="I147" s="464">
        <v>0.33250000000000002</v>
      </c>
      <c r="J147" s="465"/>
      <c r="AU147" s="466"/>
    </row>
    <row r="148" spans="1:47" s="458" customFormat="1" ht="24" x14ac:dyDescent="0.2">
      <c r="A148" s="513" t="s">
        <v>535</v>
      </c>
      <c r="B148" s="544" t="s">
        <v>412</v>
      </c>
      <c r="C148" s="550" t="s">
        <v>199</v>
      </c>
      <c r="D148" s="528" t="s">
        <v>14</v>
      </c>
      <c r="E148" s="554">
        <f>MEMORIAL!F132</f>
        <v>4</v>
      </c>
      <c r="F148" s="517">
        <f t="shared" si="52"/>
        <v>0</v>
      </c>
      <c r="G148" s="516">
        <f t="shared" si="54"/>
        <v>0</v>
      </c>
      <c r="H148" s="463">
        <v>60.18</v>
      </c>
      <c r="I148" s="464">
        <v>0.33250000000000002</v>
      </c>
      <c r="J148" s="465"/>
      <c r="AU148" s="466"/>
    </row>
    <row r="149" spans="1:47" s="458" customFormat="1" x14ac:dyDescent="0.2">
      <c r="A149" s="520"/>
      <c r="B149" s="556" t="s">
        <v>1</v>
      </c>
      <c r="C149" s="556"/>
      <c r="D149" s="556"/>
      <c r="E149" s="556"/>
      <c r="F149" s="556"/>
      <c r="G149" s="521">
        <f>G144+G145+G146+G147+G148</f>
        <v>0</v>
      </c>
      <c r="H149" s="14"/>
      <c r="I149" s="467"/>
      <c r="J149" s="465"/>
      <c r="AU149" s="466"/>
    </row>
    <row r="150" spans="1:47" s="458" customFormat="1" ht="15" customHeight="1" x14ac:dyDescent="0.2">
      <c r="A150" s="548">
        <v>14</v>
      </c>
      <c r="B150" s="257" t="s">
        <v>46</v>
      </c>
      <c r="C150" s="257"/>
      <c r="D150" s="257"/>
      <c r="E150" s="257"/>
      <c r="F150" s="257"/>
      <c r="G150" s="257"/>
      <c r="H150" s="14"/>
      <c r="I150" s="467"/>
      <c r="J150" s="465"/>
      <c r="AU150" s="466"/>
    </row>
    <row r="151" spans="1:47" s="458" customFormat="1" ht="15" customHeight="1" x14ac:dyDescent="0.2">
      <c r="A151" s="512" t="s">
        <v>93</v>
      </c>
      <c r="B151" s="269" t="s">
        <v>170</v>
      </c>
      <c r="C151" s="269"/>
      <c r="D151" s="269"/>
      <c r="E151" s="269"/>
      <c r="F151" s="269"/>
      <c r="G151" s="269"/>
      <c r="H151" s="247"/>
      <c r="I151" s="467"/>
      <c r="J151" s="465"/>
      <c r="AU151" s="466"/>
    </row>
    <row r="152" spans="1:47" s="458" customFormat="1" ht="24" x14ac:dyDescent="0.2">
      <c r="A152" s="513" t="s">
        <v>536</v>
      </c>
      <c r="B152" s="518" t="s">
        <v>418</v>
      </c>
      <c r="C152" s="527" t="s">
        <v>419</v>
      </c>
      <c r="D152" s="528" t="s">
        <v>14</v>
      </c>
      <c r="E152" s="516">
        <f>MEMORIAL!F135</f>
        <v>2</v>
      </c>
      <c r="F152" s="517">
        <f t="shared" ref="F152:F154" si="55">ROUND(AU152,2)</f>
        <v>0</v>
      </c>
      <c r="G152" s="516">
        <f t="shared" ref="G152:G154" si="56">F152*E152</f>
        <v>0</v>
      </c>
      <c r="H152" s="463">
        <v>339.67</v>
      </c>
      <c r="I152" s="464">
        <v>0.33250000000000002</v>
      </c>
      <c r="J152" s="465"/>
      <c r="AU152" s="466"/>
    </row>
    <row r="153" spans="1:47" s="458" customFormat="1" ht="36" x14ac:dyDescent="0.2">
      <c r="A153" s="513" t="s">
        <v>537</v>
      </c>
      <c r="B153" s="518" t="s">
        <v>420</v>
      </c>
      <c r="C153" s="527" t="s">
        <v>421</v>
      </c>
      <c r="D153" s="528" t="s">
        <v>14</v>
      </c>
      <c r="E153" s="516">
        <f>MEMORIAL!F136</f>
        <v>3</v>
      </c>
      <c r="F153" s="517">
        <f t="shared" si="55"/>
        <v>0</v>
      </c>
      <c r="G153" s="516">
        <f t="shared" si="56"/>
        <v>0</v>
      </c>
      <c r="H153" s="463">
        <v>591.14</v>
      </c>
      <c r="I153" s="464">
        <v>0.33250000000000002</v>
      </c>
      <c r="J153" s="465"/>
      <c r="AU153" s="466"/>
    </row>
    <row r="154" spans="1:47" s="458" customFormat="1" ht="36" x14ac:dyDescent="0.2">
      <c r="A154" s="513" t="s">
        <v>538</v>
      </c>
      <c r="B154" s="518" t="s">
        <v>422</v>
      </c>
      <c r="C154" s="529" t="s">
        <v>423</v>
      </c>
      <c r="D154" s="528" t="s">
        <v>14</v>
      </c>
      <c r="E154" s="516">
        <f>MEMORIAL!F137</f>
        <v>3</v>
      </c>
      <c r="F154" s="517">
        <f t="shared" si="55"/>
        <v>0</v>
      </c>
      <c r="G154" s="516">
        <f t="shared" si="56"/>
        <v>0</v>
      </c>
      <c r="H154" s="463">
        <v>923.32</v>
      </c>
      <c r="I154" s="464">
        <v>0.33250000000000002</v>
      </c>
      <c r="J154" s="465"/>
      <c r="AU154" s="466"/>
    </row>
    <row r="155" spans="1:47" s="476" customFormat="1" ht="15" customHeight="1" x14ac:dyDescent="0.2">
      <c r="A155" s="548" t="s">
        <v>169</v>
      </c>
      <c r="B155" s="266" t="s">
        <v>47</v>
      </c>
      <c r="C155" s="267"/>
      <c r="D155" s="267"/>
      <c r="E155" s="267"/>
      <c r="F155" s="267"/>
      <c r="G155" s="268"/>
      <c r="H155" s="256"/>
      <c r="I155" s="474"/>
      <c r="J155" s="475"/>
      <c r="AU155" s="466"/>
    </row>
    <row r="156" spans="1:47" s="458" customFormat="1" ht="24" x14ac:dyDescent="0.2">
      <c r="A156" s="513" t="s">
        <v>539</v>
      </c>
      <c r="B156" s="518" t="s">
        <v>424</v>
      </c>
      <c r="C156" s="527" t="s">
        <v>425</v>
      </c>
      <c r="D156" s="515" t="s">
        <v>14</v>
      </c>
      <c r="E156" s="516">
        <f>MEMORIAL!F139</f>
        <v>4</v>
      </c>
      <c r="F156" s="517">
        <f>ROUND(AU156,2)</f>
        <v>0</v>
      </c>
      <c r="G156" s="516">
        <f t="shared" ref="G156" si="57">F156*E156</f>
        <v>0</v>
      </c>
      <c r="H156" s="463">
        <v>98.88</v>
      </c>
      <c r="I156" s="464">
        <v>0.33250000000000002</v>
      </c>
      <c r="J156" s="465"/>
      <c r="AU156" s="466"/>
    </row>
    <row r="157" spans="1:47" s="458" customFormat="1" ht="11.25" customHeight="1" x14ac:dyDescent="0.2">
      <c r="A157" s="520"/>
      <c r="B157" s="540" t="s">
        <v>1</v>
      </c>
      <c r="C157" s="540"/>
      <c r="D157" s="540"/>
      <c r="E157" s="540"/>
      <c r="F157" s="540"/>
      <c r="G157" s="521">
        <f>SUM(G152:G156)</f>
        <v>0</v>
      </c>
      <c r="H157" s="14"/>
      <c r="I157" s="467"/>
      <c r="J157" s="465"/>
      <c r="AU157" s="466"/>
    </row>
    <row r="158" spans="1:47" s="458" customFormat="1" ht="15" customHeight="1" x14ac:dyDescent="0.2">
      <c r="A158" s="548">
        <v>15</v>
      </c>
      <c r="B158" s="257" t="s">
        <v>29</v>
      </c>
      <c r="C158" s="257"/>
      <c r="D158" s="257"/>
      <c r="E158" s="257"/>
      <c r="F158" s="257"/>
      <c r="G158" s="257"/>
      <c r="H158" s="14"/>
      <c r="I158" s="467"/>
      <c r="J158" s="465"/>
      <c r="AU158" s="466"/>
    </row>
    <row r="159" spans="1:47" s="458" customFormat="1" ht="15" customHeight="1" x14ac:dyDescent="0.2">
      <c r="A159" s="512" t="s">
        <v>229</v>
      </c>
      <c r="B159" s="258" t="s">
        <v>171</v>
      </c>
      <c r="C159" s="258"/>
      <c r="D159" s="258"/>
      <c r="E159" s="258"/>
      <c r="F159" s="258"/>
      <c r="G159" s="258"/>
      <c r="H159" s="14"/>
      <c r="I159" s="467"/>
      <c r="J159" s="465"/>
      <c r="AU159" s="466"/>
    </row>
    <row r="160" spans="1:47" s="458" customFormat="1" ht="24" x14ac:dyDescent="0.2">
      <c r="A160" s="513" t="s">
        <v>490</v>
      </c>
      <c r="B160" s="518" t="s">
        <v>427</v>
      </c>
      <c r="C160" s="527" t="s">
        <v>426</v>
      </c>
      <c r="D160" s="254" t="s">
        <v>9</v>
      </c>
      <c r="E160" s="255">
        <f>MEMORIAL!F142</f>
        <v>428.62</v>
      </c>
      <c r="F160" s="517">
        <f t="shared" ref="F160:F163" si="58">ROUND(AU160,2)</f>
        <v>0</v>
      </c>
      <c r="G160" s="516">
        <f t="shared" ref="G160:G162" si="59">F160*E160</f>
        <v>0</v>
      </c>
      <c r="H160" s="463">
        <v>4.78</v>
      </c>
      <c r="I160" s="464">
        <v>0.33250000000000002</v>
      </c>
      <c r="J160" s="465"/>
      <c r="AU160" s="466"/>
    </row>
    <row r="161" spans="1:47" s="458" customFormat="1" ht="24" x14ac:dyDescent="0.2">
      <c r="A161" s="513" t="s">
        <v>491</v>
      </c>
      <c r="B161" s="518" t="s">
        <v>428</v>
      </c>
      <c r="C161" s="527" t="s">
        <v>429</v>
      </c>
      <c r="D161" s="515" t="s">
        <v>9</v>
      </c>
      <c r="E161" s="255">
        <f>MEMORIAL!F143</f>
        <v>446.94</v>
      </c>
      <c r="F161" s="517">
        <f t="shared" si="58"/>
        <v>0</v>
      </c>
      <c r="G161" s="516">
        <f t="shared" si="59"/>
        <v>0</v>
      </c>
      <c r="H161" s="463">
        <v>12.98</v>
      </c>
      <c r="I161" s="464">
        <v>0.33250000000000002</v>
      </c>
      <c r="J161" s="465"/>
      <c r="AU161" s="466"/>
    </row>
    <row r="162" spans="1:47" s="458" customFormat="1" ht="24" x14ac:dyDescent="0.2">
      <c r="A162" s="513" t="s">
        <v>492</v>
      </c>
      <c r="B162" s="518" t="s">
        <v>430</v>
      </c>
      <c r="C162" s="527" t="s">
        <v>431</v>
      </c>
      <c r="D162" s="515" t="s">
        <v>9</v>
      </c>
      <c r="E162" s="255">
        <f>MEMORIAL!F144</f>
        <v>40</v>
      </c>
      <c r="F162" s="517">
        <f t="shared" si="58"/>
        <v>0</v>
      </c>
      <c r="G162" s="516">
        <f t="shared" si="59"/>
        <v>0</v>
      </c>
      <c r="H162" s="463">
        <v>15.52</v>
      </c>
      <c r="I162" s="464">
        <v>0.33250000000000002</v>
      </c>
      <c r="J162" s="465"/>
      <c r="AU162" s="466"/>
    </row>
    <row r="163" spans="1:47" s="458" customFormat="1" ht="36" x14ac:dyDescent="0.2">
      <c r="A163" s="513" t="s">
        <v>626</v>
      </c>
      <c r="B163" s="518" t="s">
        <v>627</v>
      </c>
      <c r="C163" s="527" t="s">
        <v>640</v>
      </c>
      <c r="D163" s="515" t="s">
        <v>57</v>
      </c>
      <c r="E163" s="255">
        <f>MEMORIAL!F145</f>
        <v>320.8</v>
      </c>
      <c r="F163" s="517">
        <f t="shared" si="58"/>
        <v>0</v>
      </c>
      <c r="G163" s="516">
        <f t="shared" ref="G163" si="60">F163*E163</f>
        <v>0</v>
      </c>
      <c r="H163" s="463">
        <v>27.22</v>
      </c>
      <c r="I163" s="464">
        <v>0.33250000000000002</v>
      </c>
      <c r="J163" s="465"/>
      <c r="AU163" s="466"/>
    </row>
    <row r="164" spans="1:47" s="458" customFormat="1" x14ac:dyDescent="0.2">
      <c r="A164" s="513"/>
      <c r="B164" s="518"/>
      <c r="C164" s="527"/>
      <c r="D164" s="545"/>
      <c r="E164" s="197"/>
      <c r="F164" s="517"/>
      <c r="G164" s="516"/>
      <c r="H164" s="463"/>
      <c r="I164" s="464"/>
      <c r="J164" s="465"/>
      <c r="AU164" s="466"/>
    </row>
    <row r="165" spans="1:47" s="458" customFormat="1" ht="15" customHeight="1" x14ac:dyDescent="0.2">
      <c r="A165" s="520"/>
      <c r="B165" s="262" t="s">
        <v>1</v>
      </c>
      <c r="C165" s="262"/>
      <c r="D165" s="262"/>
      <c r="E165" s="262"/>
      <c r="F165" s="262"/>
      <c r="G165" s="521">
        <f>SUM(G160:G163)</f>
        <v>0</v>
      </c>
      <c r="H165" s="14"/>
      <c r="I165" s="467"/>
      <c r="J165" s="465"/>
      <c r="AU165" s="466"/>
    </row>
    <row r="166" spans="1:47" s="458" customFormat="1" ht="15" customHeight="1" x14ac:dyDescent="0.2">
      <c r="A166" s="548">
        <v>16</v>
      </c>
      <c r="B166" s="257" t="s">
        <v>243</v>
      </c>
      <c r="C166" s="257"/>
      <c r="D166" s="257"/>
      <c r="E166" s="257"/>
      <c r="F166" s="257"/>
      <c r="G166" s="257"/>
      <c r="H166" s="14"/>
      <c r="I166" s="467"/>
      <c r="J166" s="465"/>
      <c r="AU166" s="466"/>
    </row>
    <row r="167" spans="1:47" s="458" customFormat="1" ht="24" x14ac:dyDescent="0.2">
      <c r="A167" s="513" t="s">
        <v>94</v>
      </c>
      <c r="B167" s="518" t="s">
        <v>493</v>
      </c>
      <c r="C167" s="529" t="s">
        <v>494</v>
      </c>
      <c r="D167" s="515" t="s">
        <v>14</v>
      </c>
      <c r="E167" s="516">
        <f>MEMORIAL!F148</f>
        <v>2</v>
      </c>
      <c r="F167" s="517">
        <f t="shared" ref="F167:F169" si="61">ROUND(AU167,2)</f>
        <v>0</v>
      </c>
      <c r="G167" s="516">
        <f t="shared" ref="G167:G169" si="62">F167*E167</f>
        <v>0</v>
      </c>
      <c r="H167" s="463">
        <v>261.89</v>
      </c>
      <c r="I167" s="464">
        <v>0.33250000000000002</v>
      </c>
      <c r="J167" s="465"/>
      <c r="AU167" s="466"/>
    </row>
    <row r="168" spans="1:47" s="458" customFormat="1" ht="24" x14ac:dyDescent="0.2">
      <c r="A168" s="513" t="s">
        <v>540</v>
      </c>
      <c r="B168" s="557" t="s">
        <v>432</v>
      </c>
      <c r="C168" s="529" t="s">
        <v>244</v>
      </c>
      <c r="D168" s="515" t="s">
        <v>14</v>
      </c>
      <c r="E168" s="516">
        <f>MEMORIAL!F149</f>
        <v>3</v>
      </c>
      <c r="F168" s="517">
        <f t="shared" si="61"/>
        <v>0</v>
      </c>
      <c r="G168" s="516">
        <f t="shared" si="62"/>
        <v>0</v>
      </c>
      <c r="H168" s="463">
        <v>26.9</v>
      </c>
      <c r="I168" s="464">
        <v>0.33250000000000002</v>
      </c>
      <c r="J168" s="465"/>
      <c r="AU168" s="466"/>
    </row>
    <row r="169" spans="1:47" s="458" customFormat="1" ht="24" x14ac:dyDescent="0.2">
      <c r="A169" s="513" t="s">
        <v>541</v>
      </c>
      <c r="B169" s="557" t="s">
        <v>433</v>
      </c>
      <c r="C169" s="529" t="s">
        <v>245</v>
      </c>
      <c r="D169" s="515" t="s">
        <v>14</v>
      </c>
      <c r="E169" s="516">
        <f>MEMORIAL!F150</f>
        <v>4</v>
      </c>
      <c r="F169" s="517">
        <f t="shared" si="61"/>
        <v>0</v>
      </c>
      <c r="G169" s="516">
        <f t="shared" si="62"/>
        <v>0</v>
      </c>
      <c r="H169" s="463">
        <v>255.17</v>
      </c>
      <c r="I169" s="464">
        <v>0.33250000000000002</v>
      </c>
      <c r="J169" s="465"/>
      <c r="AU169" s="466"/>
    </row>
    <row r="170" spans="1:47" s="458" customFormat="1" x14ac:dyDescent="0.2">
      <c r="A170" s="520"/>
      <c r="B170" s="556" t="s">
        <v>1</v>
      </c>
      <c r="C170" s="556"/>
      <c r="D170" s="556"/>
      <c r="E170" s="556"/>
      <c r="F170" s="556"/>
      <c r="G170" s="521">
        <f>G167+G168+G169</f>
        <v>0</v>
      </c>
      <c r="H170" s="14"/>
      <c r="I170" s="467"/>
      <c r="J170" s="465"/>
      <c r="AU170" s="466"/>
    </row>
    <row r="171" spans="1:47" s="458" customFormat="1" x14ac:dyDescent="0.2">
      <c r="A171" s="548">
        <v>18</v>
      </c>
      <c r="B171" s="257" t="s">
        <v>239</v>
      </c>
      <c r="C171" s="257"/>
      <c r="D171" s="257"/>
      <c r="E171" s="257"/>
      <c r="F171" s="257"/>
      <c r="G171" s="257"/>
      <c r="H171" s="14"/>
      <c r="I171" s="467"/>
      <c r="J171" s="465"/>
      <c r="AU171" s="466"/>
    </row>
    <row r="172" spans="1:47" s="458" customFormat="1" x14ac:dyDescent="0.2">
      <c r="A172" s="512" t="s">
        <v>95</v>
      </c>
      <c r="B172" s="258" t="s">
        <v>578</v>
      </c>
      <c r="C172" s="258"/>
      <c r="D172" s="258"/>
      <c r="E172" s="258"/>
      <c r="F172" s="258"/>
      <c r="G172" s="258"/>
      <c r="H172" s="14"/>
      <c r="I172" s="467"/>
      <c r="J172" s="465"/>
      <c r="AU172" s="466"/>
    </row>
    <row r="173" spans="1:47" s="458" customFormat="1" ht="24" x14ac:dyDescent="0.2">
      <c r="A173" s="513" t="s">
        <v>542</v>
      </c>
      <c r="B173" s="557" t="s">
        <v>581</v>
      </c>
      <c r="C173" s="527" t="s">
        <v>582</v>
      </c>
      <c r="D173" s="515" t="s">
        <v>11</v>
      </c>
      <c r="E173" s="516">
        <f>MEMORIAL!F155</f>
        <v>4</v>
      </c>
      <c r="F173" s="517">
        <f>ROUND(AU173,2)</f>
        <v>0</v>
      </c>
      <c r="G173" s="516">
        <f t="shared" ref="G173" si="63">F173*E173</f>
        <v>0</v>
      </c>
      <c r="H173" s="463">
        <v>228.95</v>
      </c>
      <c r="I173" s="464">
        <v>0.33250000000000002</v>
      </c>
      <c r="J173" s="465"/>
      <c r="AU173" s="466"/>
    </row>
    <row r="174" spans="1:47" s="458" customFormat="1" x14ac:dyDescent="0.2">
      <c r="A174" s="512" t="s">
        <v>579</v>
      </c>
      <c r="B174" s="258" t="s">
        <v>31</v>
      </c>
      <c r="C174" s="258"/>
      <c r="D174" s="258"/>
      <c r="E174" s="258"/>
      <c r="F174" s="258"/>
      <c r="G174" s="258"/>
      <c r="H174" s="14"/>
      <c r="I174" s="467"/>
      <c r="J174" s="465"/>
      <c r="AU174" s="466"/>
    </row>
    <row r="175" spans="1:47" s="458" customFormat="1" ht="24" x14ac:dyDescent="0.2">
      <c r="A175" s="513" t="s">
        <v>580</v>
      </c>
      <c r="B175" s="557" t="s">
        <v>435</v>
      </c>
      <c r="C175" s="537" t="s">
        <v>434</v>
      </c>
      <c r="D175" s="515" t="s">
        <v>9</v>
      </c>
      <c r="E175" s="516">
        <f>MEMORIAL!F157</f>
        <v>106.75</v>
      </c>
      <c r="F175" s="517">
        <f>ROUND(AU175,2)</f>
        <v>0</v>
      </c>
      <c r="G175" s="516">
        <f t="shared" ref="G175" si="64">F175*E175</f>
        <v>0</v>
      </c>
      <c r="H175" s="463">
        <v>12.51</v>
      </c>
      <c r="I175" s="464">
        <v>0.33250000000000002</v>
      </c>
      <c r="J175" s="465"/>
      <c r="AU175" s="466"/>
    </row>
    <row r="176" spans="1:47" s="458" customFormat="1" x14ac:dyDescent="0.2">
      <c r="A176" s="520"/>
      <c r="B176" s="556" t="s">
        <v>1</v>
      </c>
      <c r="C176" s="556"/>
      <c r="D176" s="556"/>
      <c r="E176" s="556"/>
      <c r="F176" s="556"/>
      <c r="G176" s="521">
        <f>G173+G175</f>
        <v>0</v>
      </c>
      <c r="H176" s="14"/>
      <c r="I176" s="467"/>
      <c r="J176" s="465"/>
      <c r="AU176" s="466"/>
    </row>
    <row r="177" spans="1:47" s="458" customFormat="1" x14ac:dyDescent="0.2">
      <c r="A177" s="520"/>
      <c r="B177" s="558"/>
      <c r="C177" s="559"/>
      <c r="D177" s="559"/>
      <c r="E177" s="559"/>
      <c r="F177" s="560"/>
      <c r="G177" s="521"/>
      <c r="H177" s="14"/>
      <c r="I177" s="467"/>
      <c r="J177" s="465"/>
      <c r="AU177" s="466"/>
    </row>
    <row r="178" spans="1:47" s="479" customFormat="1" ht="15" customHeight="1" x14ac:dyDescent="0.2">
      <c r="A178" s="520"/>
      <c r="B178" s="561" t="s">
        <v>102</v>
      </c>
      <c r="C178" s="561"/>
      <c r="D178" s="561"/>
      <c r="E178" s="561"/>
      <c r="F178" s="561"/>
      <c r="G178" s="562">
        <f>G16+G21+G32+G39+G48+G53+G58+G63+G71+G76+G81+G89+G103+G136+G142+G149+G157+G165+G170+G176</f>
        <v>0</v>
      </c>
      <c r="H178" s="478"/>
      <c r="I178" s="467"/>
      <c r="J178" s="467"/>
      <c r="AU178" s="480"/>
    </row>
    <row r="179" spans="1:47" s="485" customFormat="1" ht="15" x14ac:dyDescent="0.25">
      <c r="A179" s="481"/>
      <c r="B179" s="481"/>
      <c r="C179" s="482"/>
      <c r="D179" s="481"/>
      <c r="E179" s="481"/>
      <c r="F179" s="481"/>
      <c r="G179" s="483"/>
      <c r="H179" s="484"/>
    </row>
    <row r="180" spans="1:47" x14ac:dyDescent="0.2">
      <c r="A180" s="486" t="s">
        <v>636</v>
      </c>
      <c r="B180" s="486"/>
      <c r="C180" s="486"/>
      <c r="D180" s="482"/>
      <c r="E180" s="482"/>
      <c r="F180" s="482"/>
      <c r="G180" s="482"/>
    </row>
    <row r="181" spans="1:47" x14ac:dyDescent="0.2">
      <c r="A181" s="487"/>
      <c r="B181" s="488"/>
      <c r="C181" s="489"/>
      <c r="D181" s="490"/>
      <c r="E181" s="490"/>
      <c r="F181" s="490"/>
      <c r="G181" s="490"/>
    </row>
    <row r="182" spans="1:47" x14ac:dyDescent="0.2">
      <c r="A182" s="487"/>
      <c r="B182" s="488"/>
      <c r="C182" s="482"/>
      <c r="D182" s="481"/>
      <c r="E182" s="481"/>
      <c r="F182" s="481"/>
      <c r="G182" s="481"/>
    </row>
    <row r="183" spans="1:47" x14ac:dyDescent="0.2">
      <c r="A183" s="487"/>
      <c r="B183" s="488"/>
      <c r="C183" s="487" t="s">
        <v>296</v>
      </c>
      <c r="D183" s="491"/>
      <c r="E183" s="491"/>
      <c r="F183" s="482"/>
      <c r="G183" s="482"/>
    </row>
    <row r="184" spans="1:47" x14ac:dyDescent="0.2">
      <c r="A184" s="487"/>
      <c r="B184" s="488"/>
      <c r="C184" s="492" t="s">
        <v>304</v>
      </c>
      <c r="D184" s="493" t="s">
        <v>302</v>
      </c>
      <c r="E184" s="493"/>
      <c r="F184" s="493"/>
      <c r="G184" s="493"/>
    </row>
    <row r="185" spans="1:47" x14ac:dyDescent="0.2">
      <c r="A185" s="487"/>
      <c r="B185" s="488"/>
      <c r="C185" s="487" t="s">
        <v>299</v>
      </c>
      <c r="D185" s="481" t="s">
        <v>303</v>
      </c>
      <c r="E185" s="481"/>
      <c r="F185" s="481"/>
      <c r="G185" s="481"/>
      <c r="H185" s="494"/>
    </row>
    <row r="186" spans="1:47" x14ac:dyDescent="0.2">
      <c r="A186" s="495"/>
      <c r="B186" s="496"/>
      <c r="C186" s="497"/>
      <c r="D186" s="498"/>
      <c r="E186" s="498"/>
      <c r="F186" s="497"/>
      <c r="G186" s="497"/>
    </row>
  </sheetData>
  <sheetProtection algorithmName="SHA-512" hashValue="OJK2vcGELjIa/rAruo5QkiRTvR1Ursk9XOX8Dw5WuExoza1BVYPh/z3XbnatPUOiexhelvEBDyGGj3/BXqvKkw==" saltValue="jaRrVSR7p5BSsaTHUpiiRQ==" spinCount="100000" sheet="1" formatCells="0" formatColumns="0" formatRows="0" insertColumns="0" insertRows="0" insertHyperlinks="0" deleteColumns="0" deleteRows="0"/>
  <mergeCells count="83">
    <mergeCell ref="B165:F165"/>
    <mergeCell ref="B40:G40"/>
    <mergeCell ref="B48:F48"/>
    <mergeCell ref="B63:F63"/>
    <mergeCell ref="B64:G64"/>
    <mergeCell ref="B105:G105"/>
    <mergeCell ref="B155:G155"/>
    <mergeCell ref="B126:G126"/>
    <mergeCell ref="B157:F157"/>
    <mergeCell ref="B158:G158"/>
    <mergeCell ref="B137:G137"/>
    <mergeCell ref="B131:G131"/>
    <mergeCell ref="B150:G150"/>
    <mergeCell ref="B151:G151"/>
    <mergeCell ref="B143:G143"/>
    <mergeCell ref="B58:F58"/>
    <mergeCell ref="D185:G185"/>
    <mergeCell ref="B170:F170"/>
    <mergeCell ref="D181:G181"/>
    <mergeCell ref="D182:G182"/>
    <mergeCell ref="A179:B179"/>
    <mergeCell ref="D179:G179"/>
    <mergeCell ref="D184:G184"/>
    <mergeCell ref="B171:G171"/>
    <mergeCell ref="B172:G172"/>
    <mergeCell ref="B178:F178"/>
    <mergeCell ref="A180:C180"/>
    <mergeCell ref="B176:F176"/>
    <mergeCell ref="B177:F177"/>
    <mergeCell ref="B174:G174"/>
    <mergeCell ref="A1:G1"/>
    <mergeCell ref="B9:G9"/>
    <mergeCell ref="B17:G17"/>
    <mergeCell ref="B18:G18"/>
    <mergeCell ref="B16:F16"/>
    <mergeCell ref="B8:G8"/>
    <mergeCell ref="C6:C7"/>
    <mergeCell ref="A6:B6"/>
    <mergeCell ref="A4:C4"/>
    <mergeCell ref="D3:G3"/>
    <mergeCell ref="D4:G4"/>
    <mergeCell ref="A2:G2"/>
    <mergeCell ref="A5:G5"/>
    <mergeCell ref="A3:C3"/>
    <mergeCell ref="E6:E7"/>
    <mergeCell ref="B108:G108"/>
    <mergeCell ref="B32:F32"/>
    <mergeCell ref="B59:G59"/>
    <mergeCell ref="B65:G65"/>
    <mergeCell ref="B81:F81"/>
    <mergeCell ref="B89:F89"/>
    <mergeCell ref="B90:G90"/>
    <mergeCell ref="B71:F71"/>
    <mergeCell ref="B55:G55"/>
    <mergeCell ref="B23:G23"/>
    <mergeCell ref="B39:F39"/>
    <mergeCell ref="B50:G50"/>
    <mergeCell ref="B53:F53"/>
    <mergeCell ref="B54:G54"/>
    <mergeCell ref="B49:G49"/>
    <mergeCell ref="B33:G33"/>
    <mergeCell ref="H6:H7"/>
    <mergeCell ref="D6:D7"/>
    <mergeCell ref="G6:G7"/>
    <mergeCell ref="F6:F7"/>
    <mergeCell ref="B22:G22"/>
    <mergeCell ref="B21:F21"/>
    <mergeCell ref="B166:G166"/>
    <mergeCell ref="B112:G112"/>
    <mergeCell ref="B103:F103"/>
    <mergeCell ref="B72:G72"/>
    <mergeCell ref="B73:G73"/>
    <mergeCell ref="B76:F76"/>
    <mergeCell ref="B77:G77"/>
    <mergeCell ref="B78:G78"/>
    <mergeCell ref="B82:G82"/>
    <mergeCell ref="B86:G86"/>
    <mergeCell ref="B136:F136"/>
    <mergeCell ref="B142:F142"/>
    <mergeCell ref="B104:G104"/>
    <mergeCell ref="B118:G118"/>
    <mergeCell ref="B149:F149"/>
    <mergeCell ref="B159:G159"/>
  </mergeCells>
  <phoneticPr fontId="7" type="noConversion"/>
  <conditionalFormatting sqref="B8:B9 B16:B17 B22:B23 B32:B33 B39:B40 B48:B50 B53:B55 B58:B59 B63:B65 B71:B73 B76:B78 B81:B82 B86 B89:B90 B103:B105 B108 B112 B118 B126 B131 B137 B150:B151 B157:B159 B165:B166">
    <cfRule type="expression" dxfId="137" priority="9965" stopIfTrue="1">
      <formula>$B8="&gt;&gt;&gt;&gt;&gt;&gt;&gt;&gt;&gt;&gt; Digite aqui a descrição e apresente a composição detalhada."</formula>
    </cfRule>
    <cfRule type="expression" dxfId="136" priority="9966" stopIfTrue="1">
      <formula>$B8="&gt;&gt;&gt;&gt;&gt;&gt;&gt;&gt;&gt;&gt;Digite aqui a descrição e apresente a composição detalhada."</formula>
    </cfRule>
  </conditionalFormatting>
  <conditionalFormatting sqref="B24 C24:C31 C41:C47 C66:C70 C109:C111 C156">
    <cfRule type="expression" dxfId="135" priority="49" stopIfTrue="1">
      <formula>$C24="&gt;&gt;&gt;&gt;&gt;&gt;&gt;&gt;&gt;&gt;Digite aqui a descrição e apresente a composição detalhada."</formula>
    </cfRule>
    <cfRule type="expression" dxfId="134" priority="50" stopIfTrue="1">
      <formula>$C24="&gt;&gt;&gt;&gt;&gt;&gt;&gt;&gt;&gt;&gt; Digite aqui a descrição e apresente a composição detalhada."</formula>
    </cfRule>
  </conditionalFormatting>
  <conditionalFormatting sqref="B155">
    <cfRule type="expression" dxfId="133" priority="10350" stopIfTrue="1">
      <formula>$B155="&gt;&gt;&gt;&gt;&gt;&gt;&gt;&gt;&gt;&gt; Digite aqui a descrição e apresente a composição detalhada."</formula>
    </cfRule>
    <cfRule type="expression" dxfId="132" priority="10349" stopIfTrue="1">
      <formula>$B155="&gt;&gt;&gt;&gt;&gt;&gt;&gt;&gt;&gt;&gt;Digite aqui a descrição e apresente a composição detalhada."</formula>
    </cfRule>
  </conditionalFormatting>
  <conditionalFormatting sqref="B171:B172">
    <cfRule type="expression" dxfId="131" priority="46" stopIfTrue="1">
      <formula>$B171="&gt;&gt;&gt;&gt;&gt;&gt;&gt;&gt;&gt;&gt;Digite aqui a descrição e apresente a composição detalhada."</formula>
    </cfRule>
    <cfRule type="expression" dxfId="130" priority="45" stopIfTrue="1">
      <formula>$B171="&gt;&gt;&gt;&gt;&gt;&gt;&gt;&gt;&gt;&gt; Digite aqui a descrição e apresente a composição detalhada."</formula>
    </cfRule>
  </conditionalFormatting>
  <conditionalFormatting sqref="B174">
    <cfRule type="expression" dxfId="129" priority="4" stopIfTrue="1">
      <formula>$B174="&gt;&gt;&gt;&gt;&gt;&gt;&gt;&gt;&gt;&gt; Digite aqui a descrição e apresente a composição detalhada."</formula>
    </cfRule>
    <cfRule type="expression" dxfId="128" priority="5" stopIfTrue="1">
      <formula>$B174="&gt;&gt;&gt;&gt;&gt;&gt;&gt;&gt;&gt;&gt;Digite aqui a descrição e apresente a composição detalhada."</formula>
    </cfRule>
  </conditionalFormatting>
  <conditionalFormatting sqref="C10:C15 C34:C38 C56:C57 C60:C62 C74:C75 C83:C85 C91:C102 C106:C107 C113:C117 C132:C135 C152:C154 C161:C164 C167:C169">
    <cfRule type="expression" dxfId="127" priority="9639" stopIfTrue="1">
      <formula>$C10="&gt;&gt;&gt;&gt;&gt;&gt;&gt;&gt;&gt;&gt;Digite aqui a descrição e apresente a composição detalhada."</formula>
    </cfRule>
    <cfRule type="expression" dxfId="126" priority="9640" stopIfTrue="1">
      <formula>$C10="&gt;&gt;&gt;&gt;&gt;&gt;&gt;&gt;&gt;&gt; Digite aqui a descrição e apresente a composição detalhada."</formula>
    </cfRule>
  </conditionalFormatting>
  <conditionalFormatting sqref="C51:C52">
    <cfRule type="expression" dxfId="125" priority="24" stopIfTrue="1">
      <formula>$C51="&gt;&gt;&gt;&gt;&gt;&gt;&gt;&gt;&gt;&gt;Digite aqui a descrição e apresente a composição detalhada."</formula>
    </cfRule>
    <cfRule type="expression" dxfId="124" priority="25" stopIfTrue="1">
      <formula>$C51="&gt;&gt;&gt;&gt;&gt;&gt;&gt;&gt;&gt;&gt; Digite aqui a descrição e apresente a composição detalhada."</formula>
    </cfRule>
  </conditionalFormatting>
  <conditionalFormatting sqref="C79:C80">
    <cfRule type="expression" dxfId="123" priority="69" stopIfTrue="1">
      <formula>$C79="&gt;&gt;&gt;&gt;&gt;&gt;&gt;&gt;&gt;&gt;Digite aqui a descrição e apresente a composição detalhada."</formula>
    </cfRule>
    <cfRule type="expression" dxfId="122" priority="70" stopIfTrue="1">
      <formula>$C79="&gt;&gt;&gt;&gt;&gt;&gt;&gt;&gt;&gt;&gt; Digite aqui a descrição e apresente a composição detalhada."</formula>
    </cfRule>
  </conditionalFormatting>
  <conditionalFormatting sqref="C87:C88">
    <cfRule type="expression" dxfId="121" priority="21" stopIfTrue="1">
      <formula>$C87="&gt;&gt;&gt;&gt;&gt;&gt;&gt;&gt;&gt;&gt;Digite aqui a descrição e apresente a composição detalhada."</formula>
    </cfRule>
    <cfRule type="expression" dxfId="120" priority="22" stopIfTrue="1">
      <formula>$C87="&gt;&gt;&gt;&gt;&gt;&gt;&gt;&gt;&gt;&gt; Digite aqui a descrição e apresente a composição detalhada."</formula>
    </cfRule>
  </conditionalFormatting>
  <conditionalFormatting sqref="C119:C125">
    <cfRule type="expression" dxfId="119" priority="12" stopIfTrue="1">
      <formula>$C119="&gt;&gt;&gt;&gt;&gt;&gt;&gt;&gt;&gt;&gt;Digite aqui a descrição e apresente a composição detalhada."</formula>
    </cfRule>
    <cfRule type="expression" dxfId="118" priority="13" stopIfTrue="1">
      <formula>$C119="&gt;&gt;&gt;&gt;&gt;&gt;&gt;&gt;&gt;&gt; Digite aqui a descrição e apresente a composição detalhada."</formula>
    </cfRule>
  </conditionalFormatting>
  <conditionalFormatting sqref="C127:C130">
    <cfRule type="expression" dxfId="117" priority="93" stopIfTrue="1">
      <formula>$C127="&gt;&gt;&gt;&gt;&gt;&gt;&gt;&gt;&gt;&gt;Digite aqui a descrição e apresente a composição detalhada."</formula>
    </cfRule>
    <cfRule type="expression" dxfId="116" priority="94" stopIfTrue="1">
      <formula>$C127="&gt;&gt;&gt;&gt;&gt;&gt;&gt;&gt;&gt;&gt; Digite aqui a descrição e apresente a composição detalhada."</formula>
    </cfRule>
  </conditionalFormatting>
  <conditionalFormatting sqref="C138:C141">
    <cfRule type="expression" dxfId="115" priority="6" stopIfTrue="1">
      <formula>$C138="&gt;&gt;&gt;&gt;&gt;&gt;&gt;&gt;&gt;&gt;Digite aqui a descrição e apresente a composição detalhada."</formula>
    </cfRule>
    <cfRule type="expression" dxfId="114" priority="7" stopIfTrue="1">
      <formula>$C138="&gt;&gt;&gt;&gt;&gt;&gt;&gt;&gt;&gt;&gt; Digite aqui a descrição e apresente a composição detalhada."</formula>
    </cfRule>
  </conditionalFormatting>
  <conditionalFormatting sqref="C146:C148">
    <cfRule type="expression" dxfId="113" priority="28" stopIfTrue="1">
      <formula>$C146="&gt;&gt;&gt;&gt;&gt;&gt;&gt;&gt;&gt;&gt; Digite aqui a descrição e apresente a composição detalhada."</formula>
    </cfRule>
    <cfRule type="expression" dxfId="112" priority="27" stopIfTrue="1">
      <formula>$C146="&gt;&gt;&gt;&gt;&gt;&gt;&gt;&gt;&gt;&gt;Digite aqui a descrição e apresente a composição detalhada."</formula>
    </cfRule>
  </conditionalFormatting>
  <conditionalFormatting sqref="C173">
    <cfRule type="expression" dxfId="111" priority="43" stopIfTrue="1">
      <formula>$C173="&gt;&gt;&gt;&gt;&gt;&gt;&gt;&gt;&gt;&gt; Digite aqui a descrição e apresente a composição detalhada."</formula>
    </cfRule>
    <cfRule type="expression" dxfId="110" priority="42" stopIfTrue="1">
      <formula>$C173="&gt;&gt;&gt;&gt;&gt;&gt;&gt;&gt;&gt;&gt;Digite aqui a descrição e apresente a composição detalhada."</formula>
    </cfRule>
  </conditionalFormatting>
  <conditionalFormatting sqref="C175">
    <cfRule type="expression" dxfId="109" priority="2" stopIfTrue="1">
      <formula>$C175="&gt;&gt;&gt;&gt;&gt;&gt;&gt;&gt;&gt;&gt; Digite aqui a descrição e apresente a composição detalhada."</formula>
    </cfRule>
    <cfRule type="expression" dxfId="108" priority="1" stopIfTrue="1">
      <formula>$C175="&gt;&gt;&gt;&gt;&gt;&gt;&gt;&gt;&gt;&gt;Digite aqui a descrição e apresente a composição detalhada."</formula>
    </cfRule>
  </conditionalFormatting>
  <conditionalFormatting sqref="D10:D15 D19:D20 D24:D31 D34:D38 D41:D47 D56:D57 D60:D62 D66:D70 D74:D75 D80 D83:D85 D91:D102 D106:D107 D109:D111 D113:D117 D127:D130 D132:D135 D152:D154 D156 D161:D164 D167:D169">
    <cfRule type="expression" dxfId="107" priority="9641" stopIfTrue="1">
      <formula>$D10="digite"</formula>
    </cfRule>
  </conditionalFormatting>
  <conditionalFormatting sqref="D51:D52">
    <cfRule type="expression" dxfId="106" priority="26" stopIfTrue="1">
      <formula>$D51="digite"</formula>
    </cfRule>
  </conditionalFormatting>
  <conditionalFormatting sqref="D87:D88">
    <cfRule type="expression" dxfId="105" priority="23" stopIfTrue="1">
      <formula>$D87="digite"</formula>
    </cfRule>
  </conditionalFormatting>
  <conditionalFormatting sqref="D119:D125">
    <cfRule type="expression" dxfId="104" priority="14" stopIfTrue="1">
      <formula>$D119="digite"</formula>
    </cfRule>
  </conditionalFormatting>
  <conditionalFormatting sqref="D138:D141">
    <cfRule type="expression" dxfId="103" priority="8" stopIfTrue="1">
      <formula>$D138="digite"</formula>
    </cfRule>
  </conditionalFormatting>
  <conditionalFormatting sqref="D148">
    <cfRule type="expression" dxfId="102" priority="29" stopIfTrue="1">
      <formula>$D148="digite"</formula>
    </cfRule>
  </conditionalFormatting>
  <conditionalFormatting sqref="D173">
    <cfRule type="expression" dxfId="101" priority="44" stopIfTrue="1">
      <formula>$D173="digite"</formula>
    </cfRule>
  </conditionalFormatting>
  <conditionalFormatting sqref="D175">
    <cfRule type="expression" dxfId="100" priority="3" stopIfTrue="1">
      <formula>$D175="digite"</formula>
    </cfRule>
  </conditionalFormatting>
  <conditionalFormatting sqref="H178">
    <cfRule type="expression" dxfId="99" priority="107" stopIfTrue="1">
      <formula>$D178="digite"</formula>
    </cfRule>
  </conditionalFormatting>
  <dataValidations disablePrompts="1" count="1">
    <dataValidation type="list" errorStyle="warning" allowBlank="1" showInputMessage="1" showErrorMessage="1" errorTitle="Atenção" error="Os preços deverão ser preferencialmente SINAPI." promptTitle="Escolha o Orgão de Referência" sqref="B18 C19:C20 B21" xr:uid="{00000000-0002-0000-0000-000000000000}">
      <formula1>"IOPES,SINAPI,DER-ES,DNIT,COMP."</formula1>
    </dataValidation>
  </dataValidations>
  <printOptions horizontalCentered="1"/>
  <pageMargins left="0.39370078740157483" right="0.39370078740157483" top="0.59055118110236227" bottom="0.39370078740157483" header="0.31496062992125984" footer="0.27559055118110237"/>
  <pageSetup paperSize="9" scale="84" fitToHeight="0" orientation="landscape" horizontalDpi="300" verticalDpi="300" r:id="rId1"/>
  <headerFooter>
    <oddFooter>&amp;R&amp;P de &amp;N</oddFooter>
  </headerFooter>
  <rowBreaks count="6" manualBreakCount="6">
    <brk id="46" max="6" man="1"/>
    <brk id="84" max="6" man="1"/>
    <brk id="103" max="6" man="1"/>
    <brk id="123" max="6" man="1"/>
    <brk id="142" max="6" man="1"/>
    <brk id="162" max="6" man="1"/>
  </rowBreaks>
  <ignoredErrors>
    <ignoredError sqref="E19:E20 E34 E25:E27 E51 E56:E57 E60:E62 E66 E74:E75 E83:E85 E88 E91:E102 E106:E107 E113:E117 E119:E122 E127:E130 E132:E135 E138:E139 E152:E154 E156 E167:E169 E109:E111 E10:E15 E46:E47 E29:E30 E68:E70" unlockedFormula="1"/>
    <ignoredError sqref="B108:G108 D106 D109 D110 D107"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168"/>
  <sheetViews>
    <sheetView view="pageBreakPreview" zoomScaleNormal="100" zoomScaleSheetLayoutView="100" workbookViewId="0">
      <pane ySplit="6" topLeftCell="A7" activePane="bottomLeft" state="frozen"/>
      <selection pane="bottomLeft" activeCell="D57" sqref="D57"/>
    </sheetView>
  </sheetViews>
  <sheetFormatPr defaultRowHeight="12.75" x14ac:dyDescent="0.2"/>
  <cols>
    <col min="1" max="1" width="6" style="2" customWidth="1"/>
    <col min="2" max="2" width="9.7109375" style="3" customWidth="1"/>
    <col min="3" max="3" width="65.28515625" style="1" customWidth="1"/>
    <col min="4" max="4" width="97.42578125" style="7" customWidth="1"/>
    <col min="5" max="5" width="6.7109375" style="138" customWidth="1"/>
    <col min="6" max="6" width="12" style="1" customWidth="1"/>
    <col min="7" max="7" width="3.7109375" style="1" customWidth="1"/>
    <col min="8" max="8" width="10.42578125" style="1" bestFit="1" customWidth="1"/>
    <col min="9" max="9" width="10.28515625" style="1" bestFit="1" customWidth="1"/>
    <col min="10" max="16384" width="9.140625" style="1"/>
  </cols>
  <sheetData>
    <row r="1" spans="1:8" ht="23.25" x14ac:dyDescent="0.35">
      <c r="A1" s="259" t="s">
        <v>178</v>
      </c>
      <c r="B1" s="260"/>
      <c r="C1" s="260"/>
      <c r="D1" s="260"/>
      <c r="E1" s="260"/>
      <c r="F1" s="261"/>
      <c r="G1" s="190"/>
      <c r="H1" s="139"/>
    </row>
    <row r="2" spans="1:8" s="4" customFormat="1" ht="18" x14ac:dyDescent="0.25">
      <c r="A2" s="273" t="s">
        <v>104</v>
      </c>
      <c r="B2" s="274"/>
      <c r="C2" s="274"/>
      <c r="D2" s="274"/>
      <c r="E2" s="274"/>
      <c r="F2" s="275"/>
      <c r="G2" s="191"/>
      <c r="H2" s="140"/>
    </row>
    <row r="3" spans="1:8" s="4" customFormat="1" ht="15" customHeight="1" x14ac:dyDescent="0.2">
      <c r="A3" s="279" t="str">
        <f>PLANILHA!A3</f>
        <v>OBRA: CONSTRUÇÃO DE CAPELA MORTUÁRIA</v>
      </c>
      <c r="B3" s="280"/>
      <c r="C3" s="280"/>
      <c r="D3" s="280"/>
      <c r="E3" s="280"/>
      <c r="F3" s="281"/>
      <c r="H3" s="140"/>
    </row>
    <row r="4" spans="1:8" s="4" customFormat="1" ht="20.25" customHeight="1" x14ac:dyDescent="0.2">
      <c r="A4" s="282" t="str">
        <f>PLANILHA!A4</f>
        <v>LOCAL: CASTELINHO - VARGEM ALTA - ES</v>
      </c>
      <c r="B4" s="282"/>
      <c r="C4" s="282"/>
      <c r="D4" s="282"/>
      <c r="E4" s="282"/>
      <c r="F4" s="282"/>
      <c r="H4" s="140"/>
    </row>
    <row r="5" spans="1:8" s="5" customFormat="1" ht="15.75" customHeight="1" x14ac:dyDescent="0.25">
      <c r="A5" s="277" t="s">
        <v>7</v>
      </c>
      <c r="B5" s="277"/>
      <c r="C5" s="276" t="s">
        <v>2</v>
      </c>
      <c r="D5" s="276" t="s">
        <v>50</v>
      </c>
      <c r="E5" s="278" t="s">
        <v>3</v>
      </c>
      <c r="F5" s="278" t="s">
        <v>4</v>
      </c>
      <c r="H5" s="141"/>
    </row>
    <row r="6" spans="1:8" s="6" customFormat="1" x14ac:dyDescent="0.25">
      <c r="A6" s="95" t="s">
        <v>73</v>
      </c>
      <c r="B6" s="95" t="s">
        <v>6</v>
      </c>
      <c r="C6" s="276"/>
      <c r="D6" s="276"/>
      <c r="E6" s="278"/>
      <c r="F6" s="278"/>
      <c r="H6" s="142"/>
    </row>
    <row r="7" spans="1:8" s="4" customFormat="1" ht="15" customHeight="1" x14ac:dyDescent="0.2">
      <c r="A7" s="199">
        <f>PLANILHA!A8</f>
        <v>1</v>
      </c>
      <c r="B7" s="270" t="s">
        <v>13</v>
      </c>
      <c r="C7" s="270"/>
      <c r="D7" s="270"/>
      <c r="E7" s="270"/>
      <c r="F7" s="270"/>
      <c r="G7" s="177"/>
      <c r="H7" s="140"/>
    </row>
    <row r="8" spans="1:8" s="4" customFormat="1" ht="15" customHeight="1" x14ac:dyDescent="0.2">
      <c r="A8" s="108" t="str">
        <f>PLANILHA!A9</f>
        <v>1.1</v>
      </c>
      <c r="B8" s="270" t="s">
        <v>33</v>
      </c>
      <c r="C8" s="270"/>
      <c r="D8" s="270"/>
      <c r="E8" s="270"/>
      <c r="F8" s="270"/>
      <c r="G8" s="177"/>
      <c r="H8" s="140"/>
    </row>
    <row r="9" spans="1:8" s="4" customFormat="1" ht="33.75" x14ac:dyDescent="0.2">
      <c r="A9" s="110" t="str">
        <f>PLANILHA!A10</f>
        <v>1.1.1</v>
      </c>
      <c r="B9" s="115" t="str">
        <f>PLANILHA!B10</f>
        <v>SINAPI
103689</v>
      </c>
      <c r="C9" s="110" t="str">
        <f>PLANILHA!C10</f>
        <v>FORNECIMENTO E INSTALAÇÃO DE PLACA DE OBRA COM CHAPA GALVANIZADA E ESTRUTURA DE MADEIRA.
AF_03/2022_PS</v>
      </c>
      <c r="D9" s="178" t="s">
        <v>611</v>
      </c>
      <c r="E9" s="111" t="s">
        <v>9</v>
      </c>
      <c r="F9" s="109">
        <v>6</v>
      </c>
      <c r="G9" s="177"/>
      <c r="H9" s="140"/>
    </row>
    <row r="10" spans="1:8" s="4" customFormat="1" ht="33.75" x14ac:dyDescent="0.2">
      <c r="A10" s="110" t="str">
        <f>PLANILHA!A11</f>
        <v>1.1.2</v>
      </c>
      <c r="B10" s="115" t="str">
        <f>PLANILHA!B11</f>
        <v>DER - ES
020713</v>
      </c>
      <c r="C10" s="110" t="str">
        <f>PLANILHA!C11</f>
        <v>Rede de luz, incl. padrão entrada de energia trifás., cabo de ligação até barracões, quadro de distrib., disj. E chave de força (quando necessário), cons. 20m entre padrão entrada e QDG, conf. projeto (1 utilização</v>
      </c>
      <c r="D10" s="178" t="s">
        <v>612</v>
      </c>
      <c r="E10" s="111" t="s">
        <v>11</v>
      </c>
      <c r="F10" s="109">
        <v>15</v>
      </c>
      <c r="G10" s="177"/>
      <c r="H10" s="140"/>
    </row>
    <row r="11" spans="1:8" s="4" customFormat="1" ht="33.75" x14ac:dyDescent="0.2">
      <c r="A11" s="110" t="str">
        <f>PLANILHA!A12</f>
        <v>1.1.3</v>
      </c>
      <c r="B11" s="115" t="str">
        <f>PLANILHA!B12</f>
        <v>DER - ES
020712</v>
      </c>
      <c r="C11" s="110" t="str">
        <f>PLANILHA!C12</f>
        <v>Rede de água com padrão de entrada d'água diâm. 3/4", conf. espec. CESAN, incl. tubos e conexões para alimentação, distribuição, extravasor e limpeza, cons. o padrão a 25m, conf. projeto (1 utilização)</v>
      </c>
      <c r="D11" s="178" t="s">
        <v>612</v>
      </c>
      <c r="E11" s="111" t="s">
        <v>11</v>
      </c>
      <c r="F11" s="109">
        <v>15</v>
      </c>
      <c r="G11" s="177"/>
      <c r="H11" s="140"/>
    </row>
    <row r="12" spans="1:8" s="4" customFormat="1" ht="33.75" x14ac:dyDescent="0.2">
      <c r="A12" s="110" t="str">
        <f>PLANILHA!A13</f>
        <v>1.1.4</v>
      </c>
      <c r="B12" s="115" t="str">
        <f>PLANILHA!B13</f>
        <v>DER - ES
020702</v>
      </c>
      <c r="C12" s="110" t="str">
        <f>PLANILHA!C13</f>
        <v>Barracão para almoxarifado área de 10.90m2, de chapa de compensado de 12mm e pontalete 8x8cm, piso cimentado e cobertura de telhas de fibrocimento de 6mm, incl. ponto de luz, conf. projeto (1 utilização)</v>
      </c>
      <c r="D12" s="178" t="s">
        <v>613</v>
      </c>
      <c r="E12" s="111" t="s">
        <v>9</v>
      </c>
      <c r="F12" s="109">
        <v>10.9</v>
      </c>
      <c r="G12" s="177"/>
      <c r="H12" s="140"/>
    </row>
    <row r="13" spans="1:8" s="4" customFormat="1" ht="22.5" x14ac:dyDescent="0.2">
      <c r="A13" s="110" t="str">
        <f>PLANILHA!A14</f>
        <v>1.1.5</v>
      </c>
      <c r="B13" s="115" t="str">
        <f>PLANILHA!B14</f>
        <v>DER - ES
010501</v>
      </c>
      <c r="C13" s="110" t="str">
        <f>PLANILHA!C14</f>
        <v>Locação de obra com gabarito de madeira</v>
      </c>
      <c r="D13" s="178" t="s">
        <v>521</v>
      </c>
      <c r="E13" s="111" t="s">
        <v>9</v>
      </c>
      <c r="F13" s="109">
        <v>115.85</v>
      </c>
      <c r="G13" s="177"/>
      <c r="H13" s="140"/>
    </row>
    <row r="14" spans="1:8" s="4" customFormat="1" ht="56.25" x14ac:dyDescent="0.2">
      <c r="A14" s="110" t="str">
        <f>PLANILHA!A15</f>
        <v>1.1.6</v>
      </c>
      <c r="B14" s="115" t="str">
        <f>PLANILHA!B15</f>
        <v>DER - ES
020350</v>
      </c>
      <c r="C14" s="110" t="str">
        <f>PLANILHA!C15</f>
        <v>Tapume Telha Metálica Ondulada em aço galvalume 0,50mm Branca h=2,20m, incl. montagem estr. mad.
8"x8", c/adesivo "DER-ES" 60x60cm a cada 10m, incl. faixas pint. esmalte sint. cores azul c/ h=30cm e rosa
c/ h=10cm (Reaproveitamento 2x)</v>
      </c>
      <c r="D14" s="178" t="s">
        <v>608</v>
      </c>
      <c r="E14" s="111" t="s">
        <v>11</v>
      </c>
      <c r="F14" s="109">
        <f>(14.5+14.15)*2</f>
        <v>57.3</v>
      </c>
      <c r="G14" s="177"/>
      <c r="H14" s="140"/>
    </row>
    <row r="15" spans="1:8" s="4" customFormat="1" ht="15" customHeight="1" x14ac:dyDescent="0.2">
      <c r="A15" s="199">
        <f>PLANILHA!A17</f>
        <v>2</v>
      </c>
      <c r="B15" s="270" t="s">
        <v>51</v>
      </c>
      <c r="C15" s="270"/>
      <c r="D15" s="270"/>
      <c r="E15" s="270"/>
      <c r="F15" s="270"/>
      <c r="G15" s="177"/>
      <c r="H15" s="140"/>
    </row>
    <row r="16" spans="1:8" s="4" customFormat="1" ht="15" customHeight="1" x14ac:dyDescent="0.2">
      <c r="A16" s="199" t="str">
        <f>PLANILHA!A18</f>
        <v>2.1</v>
      </c>
      <c r="B16" s="270" t="s">
        <v>52</v>
      </c>
      <c r="C16" s="270"/>
      <c r="D16" s="270"/>
      <c r="E16" s="270"/>
      <c r="F16" s="270"/>
      <c r="G16" s="177"/>
      <c r="H16" s="140"/>
    </row>
    <row r="17" spans="1:9" s="4" customFormat="1" ht="75.75" customHeight="1" x14ac:dyDescent="0.2">
      <c r="A17" s="198" t="str">
        <f>PLANILHA!A19</f>
        <v>2.1.1</v>
      </c>
      <c r="B17" s="200" t="str">
        <f>PLANILHA!B19</f>
        <v>SINAPI
96523</v>
      </c>
      <c r="C17" s="201" t="str">
        <f>PLANILHA!C19</f>
        <v>ESCAVAÇÃO MANUAL PARA BLOCO DE COROAMENTO OU SAPATA (INCLUINDO ESCAVAÇÃO PARA COLOCAÇÃO DE FÔRMAS). AF_01/2024</v>
      </c>
      <c r="D17" s="178" t="s">
        <v>252</v>
      </c>
      <c r="E17" s="111" t="s">
        <v>56</v>
      </c>
      <c r="F17" s="109">
        <v>38.47</v>
      </c>
      <c r="G17" s="177"/>
      <c r="H17" s="140"/>
    </row>
    <row r="18" spans="1:9" s="4" customFormat="1" ht="22.5" x14ac:dyDescent="0.2">
      <c r="A18" s="198" t="str">
        <f>PLANILHA!A20</f>
        <v>2.1.2</v>
      </c>
      <c r="B18" s="200" t="str">
        <f>PLANILHA!B20</f>
        <v>SINAPI
93382</v>
      </c>
      <c r="C18" s="201" t="str">
        <f>PLANILHA!C20</f>
        <v>REATERRO MANUAL DE VALAS, COM COMPACTADOR DE SOLOS DE PERCUSSÃO. AF_08/2023</v>
      </c>
      <c r="D18" s="178" t="s">
        <v>184</v>
      </c>
      <c r="E18" s="111" t="s">
        <v>10</v>
      </c>
      <c r="F18" s="109">
        <v>29.74</v>
      </c>
      <c r="G18" s="177"/>
      <c r="H18" s="140"/>
    </row>
    <row r="19" spans="1:9" s="4" customFormat="1" ht="15" customHeight="1" x14ac:dyDescent="0.2">
      <c r="A19" s="199">
        <f>PLANILHA!A22</f>
        <v>3</v>
      </c>
      <c r="B19" s="271" t="s">
        <v>15</v>
      </c>
      <c r="C19" s="271"/>
      <c r="D19" s="271"/>
      <c r="E19" s="271"/>
      <c r="F19" s="271"/>
      <c r="G19" s="177"/>
      <c r="H19" s="140"/>
    </row>
    <row r="20" spans="1:9" s="4" customFormat="1" ht="15" customHeight="1" x14ac:dyDescent="0.2">
      <c r="A20" s="199" t="str">
        <f>PLANILHA!A23</f>
        <v>3.1</v>
      </c>
      <c r="B20" s="272" t="s">
        <v>53</v>
      </c>
      <c r="C20" s="272"/>
      <c r="D20" s="272"/>
      <c r="E20" s="272"/>
      <c r="F20" s="272"/>
      <c r="G20" s="177"/>
      <c r="H20" s="140"/>
    </row>
    <row r="21" spans="1:9" s="4" customFormat="1" ht="30" customHeight="1" x14ac:dyDescent="0.2">
      <c r="A21" s="198" t="str">
        <f>PLANILHA!A24</f>
        <v>3.1.1</v>
      </c>
      <c r="B21" s="90" t="str">
        <f>PLANILHA!B24</f>
        <v>SINAPI
94971</v>
      </c>
      <c r="C21" s="114" t="str">
        <f>PLANILHA!C24</f>
        <v>CONCRETO FCK = 25MPA, TRAÇO 1:2,3:2,7 (EM MASSA SECA DE CIMENTO/ AREIA MÉDIA/ BRITA 1) - PREPARO MECÂNICO COM BETONEIRA 600 L. AF_05/2021</v>
      </c>
      <c r="D21" s="179" t="s">
        <v>185</v>
      </c>
      <c r="E21" s="111" t="s">
        <v>10</v>
      </c>
      <c r="F21" s="202">
        <v>13.57</v>
      </c>
      <c r="G21" s="177"/>
      <c r="H21" s="140"/>
    </row>
    <row r="22" spans="1:9" s="4" customFormat="1" ht="22.5" x14ac:dyDescent="0.2">
      <c r="A22" s="198" t="str">
        <f>PLANILHA!A25</f>
        <v>3.1.2</v>
      </c>
      <c r="B22" s="90" t="str">
        <f>PLANILHA!B25</f>
        <v>SINAPI
96538</v>
      </c>
      <c r="C22" s="176" t="str">
        <f>PLANILHA!C25</f>
        <v xml:space="preserve"> FABRICAÇÃO, MONTAGEM E DESMONTAGEM DE FÔRMA PARA SAPATA, EM CHAPA DE MADEIRA COMPENSADA RESINADA, E=17 MM, 2 UTILIZAÇÕES. AF_01/2024</v>
      </c>
      <c r="D22" s="180" t="s">
        <v>185</v>
      </c>
      <c r="E22" s="113" t="s">
        <v>9</v>
      </c>
      <c r="F22" s="202">
        <v>48.81</v>
      </c>
      <c r="G22" s="177"/>
      <c r="H22" s="143"/>
      <c r="I22" s="9"/>
    </row>
    <row r="23" spans="1:9" s="4" customFormat="1" ht="22.5" x14ac:dyDescent="0.2">
      <c r="A23" s="198" t="str">
        <f>PLANILHA!A26</f>
        <v>3.1.3</v>
      </c>
      <c r="B23" s="90" t="str">
        <f>PLANILHA!B26</f>
        <v>SINAPI
96539</v>
      </c>
      <c r="C23" s="176" t="str">
        <f>PLANILHA!C26</f>
        <v>FABRICAÇÃO, MONTAGEM E DESMONTAGEM DE FÔRMA PARA VIGA BALDRAME, EM CHAPA DE MADEIRA COMPENSADA RESINADA, E=17 MM, 2 UTILIZAÇÕES. AF_01/2024</v>
      </c>
      <c r="D23" s="180" t="s">
        <v>185</v>
      </c>
      <c r="E23" s="113" t="s">
        <v>57</v>
      </c>
      <c r="F23" s="202">
        <v>77.52</v>
      </c>
      <c r="G23" s="177"/>
      <c r="H23" s="143"/>
      <c r="I23" s="9"/>
    </row>
    <row r="24" spans="1:9" s="4" customFormat="1" ht="22.5" x14ac:dyDescent="0.2">
      <c r="A24" s="198" t="str">
        <f>PLANILHA!A27</f>
        <v>3.1.4</v>
      </c>
      <c r="B24" s="90" t="str">
        <f>PLANILHA!B27</f>
        <v>SINAPI
104917</v>
      </c>
      <c r="C24" s="201" t="str">
        <f>PLANILHA!C27</f>
        <v>ARMAÇÃO DE SAPATA ISOLADA, VIGA BALDRAME E SAPATA CORRIDA UTILIZANDO AÇO CA-50 DE 6.3 MM - MONTAGEM. AF_01/2024</v>
      </c>
      <c r="D24" s="180" t="s">
        <v>186</v>
      </c>
      <c r="E24" s="113" t="s">
        <v>58</v>
      </c>
      <c r="F24" s="202">
        <v>14.4</v>
      </c>
      <c r="G24" s="177"/>
      <c r="H24" s="143"/>
      <c r="I24" s="9"/>
    </row>
    <row r="25" spans="1:9" s="4" customFormat="1" ht="26.25" customHeight="1" x14ac:dyDescent="0.2">
      <c r="A25" s="198" t="str">
        <f>PLANILHA!A28</f>
        <v>3.1.5</v>
      </c>
      <c r="B25" s="90" t="str">
        <f>PLANILHA!B28</f>
        <v>SINAPI
104918</v>
      </c>
      <c r="C25" s="114" t="str">
        <f>PLANILHA!C28</f>
        <v>ARMAÇÃO DE SAPATA ISOLADA, VIGA BALDRAME E SAPATA CORRIDA UTILIZANDO AÇO CA-50 DE 8 MM - MONTAGEM. AF_01/2024</v>
      </c>
      <c r="D25" s="180" t="s">
        <v>187</v>
      </c>
      <c r="E25" s="113" t="s">
        <v>58</v>
      </c>
      <c r="F25" s="202">
        <v>283.2</v>
      </c>
      <c r="G25" s="177"/>
      <c r="H25" s="143"/>
      <c r="I25" s="9"/>
    </row>
    <row r="26" spans="1:9" s="4" customFormat="1" ht="22.5" x14ac:dyDescent="0.2">
      <c r="A26" s="198" t="str">
        <f>PLANILHA!A29</f>
        <v>3.1.6</v>
      </c>
      <c r="B26" s="90" t="str">
        <f>PLANILHA!B29</f>
        <v>SINAPI
104919</v>
      </c>
      <c r="C26" s="114" t="str">
        <f>PLANILHA!C29</f>
        <v>ARMAÇÃO DE SAPATA ISOLADA, VIGA BALDRAME E SAPATA CORRIDA UTILIZANDO AÇO CA-50 DE 10 MM - MONTAGEM. AF_01/2024</v>
      </c>
      <c r="D26" s="180" t="s">
        <v>188</v>
      </c>
      <c r="E26" s="113" t="s">
        <v>58</v>
      </c>
      <c r="F26" s="202">
        <v>245.7</v>
      </c>
      <c r="G26" s="177"/>
      <c r="H26" s="143"/>
      <c r="I26" s="9"/>
    </row>
    <row r="27" spans="1:9" s="4" customFormat="1" ht="22.5" x14ac:dyDescent="0.2">
      <c r="A27" s="198" t="str">
        <f>PLANILHA!A30</f>
        <v>3.1.7</v>
      </c>
      <c r="B27" s="90" t="str">
        <f>PLANILHA!B30</f>
        <v>SINAPI
104920</v>
      </c>
      <c r="C27" s="167" t="str">
        <f>PLANILHA!C30</f>
        <v>ARMAÇÃO DE BLOCO, SAPATA ISOLADA, VIGA BALDRAME E SAPATA CORRIDA UTILIZANDO AÇO CA-50 DE 12,5 MM - MONTAGEM. AF_01/2024</v>
      </c>
      <c r="D27" s="180" t="s">
        <v>188</v>
      </c>
      <c r="E27" s="113" t="s">
        <v>58</v>
      </c>
      <c r="F27" s="202">
        <v>87.9</v>
      </c>
      <c r="G27" s="177"/>
      <c r="H27" s="143"/>
      <c r="I27" s="9"/>
    </row>
    <row r="28" spans="1:9" s="4" customFormat="1" ht="27" customHeight="1" x14ac:dyDescent="0.2">
      <c r="A28" s="198" t="str">
        <f>PLANILHA!A31</f>
        <v>3.1.8</v>
      </c>
      <c r="B28" s="90" t="str">
        <f>PLANILHA!B31</f>
        <v>SINAPI
104916</v>
      </c>
      <c r="C28" s="114" t="str">
        <f>PLANILHA!C31</f>
        <v>ARMAÇÃO DE SAPATA ISOLADA, VIGA BALDRAME E SAPATA CORRIDA UTILIZANDO AÇO CA-60 DE 5 MM - MONTAGEM. AF_01/2024</v>
      </c>
      <c r="D28" s="180" t="s">
        <v>188</v>
      </c>
      <c r="E28" s="113" t="s">
        <v>58</v>
      </c>
      <c r="F28" s="202">
        <v>98</v>
      </c>
      <c r="G28" s="177"/>
      <c r="H28" s="143"/>
      <c r="I28" s="9"/>
    </row>
    <row r="29" spans="1:9" s="4" customFormat="1" ht="15" customHeight="1" x14ac:dyDescent="0.2">
      <c r="A29" s="199" t="str">
        <f>PLANILHA!A33</f>
        <v>3.2</v>
      </c>
      <c r="B29" s="272" t="s">
        <v>181</v>
      </c>
      <c r="C29" s="272"/>
      <c r="D29" s="272"/>
      <c r="E29" s="272"/>
      <c r="F29" s="272"/>
      <c r="G29" s="177"/>
      <c r="H29" s="143"/>
      <c r="I29" s="9"/>
    </row>
    <row r="30" spans="1:9" s="4" customFormat="1" ht="22.5" x14ac:dyDescent="0.2">
      <c r="A30" s="198" t="str">
        <f>PLANILHA!A34</f>
        <v>3.2.1</v>
      </c>
      <c r="B30" s="90" t="str">
        <f>PLANILHA!B34</f>
        <v>SINPI
103672</v>
      </c>
      <c r="C30" s="167" t="str">
        <f>PLANILHA!C34</f>
        <v xml:space="preserve"> CONCRETAGEM DE PILARES, FCK = 25 MPA, COM USO DE BOMBA - LANÇAMENTO, ADENSAMENTO E ACABAMENTO. AF_02/2022_PS</v>
      </c>
      <c r="D30" s="180" t="s">
        <v>185</v>
      </c>
      <c r="E30" s="113" t="s">
        <v>56</v>
      </c>
      <c r="F30" s="202">
        <v>2.2200000000000002</v>
      </c>
      <c r="G30" s="177"/>
      <c r="H30" s="143"/>
      <c r="I30" s="9"/>
    </row>
    <row r="31" spans="1:9" s="4" customFormat="1" ht="38.25" customHeight="1" x14ac:dyDescent="0.2">
      <c r="A31" s="198" t="str">
        <f>PLANILHA!A35</f>
        <v>3.2.2</v>
      </c>
      <c r="B31" s="90" t="str">
        <f>PLANILHA!B35</f>
        <v>SINAPI
92762</v>
      </c>
      <c r="C31" s="114" t="str">
        <f>PLANILHA!C35</f>
        <v>ARMAÇÃO DE PILAR OU VIGA DE ESTRUTURA CONVENCIONAL DE CONCRETO ARMADO UTILIZANDO AÇO CA-50 DE 10,0 MM - MONTAGEM. AF_06/2022</v>
      </c>
      <c r="D31" s="180" t="s">
        <v>185</v>
      </c>
      <c r="E31" s="113" t="s">
        <v>58</v>
      </c>
      <c r="F31" s="202">
        <v>94.96</v>
      </c>
      <c r="G31" s="177"/>
      <c r="H31" s="143"/>
      <c r="I31" s="9"/>
    </row>
    <row r="32" spans="1:9" s="4" customFormat="1" ht="35.25" customHeight="1" x14ac:dyDescent="0.2">
      <c r="A32" s="198" t="str">
        <f>PLANILHA!A36</f>
        <v>3.2.3</v>
      </c>
      <c r="B32" s="90" t="str">
        <f>PLANILHA!B36</f>
        <v>SINAPI
92763</v>
      </c>
      <c r="C32" s="114" t="str">
        <f>PLANILHA!C36</f>
        <v xml:space="preserve"> ARMAÇÃO DE PILAR OU VIGA DE ESTRUTURA CONVENCIONAL DE CONCRETO ARMADO UTILIZANDO AÇO CA-50 DE 12,5 MM - MONTAGEM. AF_06/2022</v>
      </c>
      <c r="D32" s="180" t="s">
        <v>185</v>
      </c>
      <c r="E32" s="113" t="s">
        <v>58</v>
      </c>
      <c r="F32" s="202">
        <v>98.61</v>
      </c>
      <c r="G32" s="177"/>
      <c r="H32" s="143"/>
      <c r="I32" s="9"/>
    </row>
    <row r="33" spans="1:9" s="4" customFormat="1" ht="42" customHeight="1" x14ac:dyDescent="0.2">
      <c r="A33" s="198" t="str">
        <f>PLANILHA!A37</f>
        <v>3.2.4</v>
      </c>
      <c r="B33" s="90" t="str">
        <f>PLANILHA!B37</f>
        <v>SINAPI
92759</v>
      </c>
      <c r="C33" s="114" t="str">
        <f>PLANILHA!C37</f>
        <v>ARMAÇÃO DE PILAR OU VIGA DE ESTRUTURA CONVENCIONAL DE CONCRETO ARMADO UTILIZANDO AÇO CA-60 DE 5,0 MM - MONTAGEM. AF_06/2022</v>
      </c>
      <c r="D33" s="180" t="s">
        <v>185</v>
      </c>
      <c r="E33" s="113" t="s">
        <v>58</v>
      </c>
      <c r="F33" s="202">
        <v>48.89</v>
      </c>
      <c r="G33" s="177"/>
      <c r="H33" s="143"/>
      <c r="I33" s="9"/>
    </row>
    <row r="34" spans="1:9" s="4" customFormat="1" ht="48" customHeight="1" x14ac:dyDescent="0.2">
      <c r="A34" s="198" t="str">
        <f>PLANILHA!A38</f>
        <v>3.2.5</v>
      </c>
      <c r="B34" s="90" t="str">
        <f>PLANILHA!B38</f>
        <v>SINAPI
92415</v>
      </c>
      <c r="C34" s="167" t="str">
        <f>PLANILHA!C38</f>
        <v>MONTAGEM E DESMONTAGEM DE FÔRMA DE PILARES RETANGULARES E ESTRUTURAS SIMILARES, PÉ-DIREITO SIMPLES, EM CHAPA DE MADEIRA COMPENSADA RESINADA, 2 UTILIZAÇÕES. AF_09/2020</v>
      </c>
      <c r="D34" s="180" t="s">
        <v>189</v>
      </c>
      <c r="E34" s="113" t="s">
        <v>57</v>
      </c>
      <c r="F34" s="202">
        <v>44.55</v>
      </c>
      <c r="G34" s="177"/>
      <c r="H34" s="143"/>
      <c r="I34" s="9"/>
    </row>
    <row r="35" spans="1:9" s="4" customFormat="1" ht="15" customHeight="1" x14ac:dyDescent="0.2">
      <c r="A35" s="199" t="str">
        <f>PLANILHA!A40</f>
        <v>3.3</v>
      </c>
      <c r="B35" s="271" t="s">
        <v>182</v>
      </c>
      <c r="C35" s="271"/>
      <c r="D35" s="271"/>
      <c r="E35" s="271"/>
      <c r="F35" s="271"/>
      <c r="G35" s="177"/>
      <c r="H35" s="143"/>
      <c r="I35" s="9"/>
    </row>
    <row r="36" spans="1:9" s="4" customFormat="1" ht="50.25" customHeight="1" x14ac:dyDescent="0.2">
      <c r="A36" s="198" t="str">
        <f>PLANILHA!A41</f>
        <v>3.3.1</v>
      </c>
      <c r="B36" s="90" t="str">
        <f>PLANILHA!B41</f>
        <v>SINAPI
103675</v>
      </c>
      <c r="C36" s="114" t="str">
        <f>PLANILHA!C41</f>
        <v>CONCRETAGEM DE VIGAS E LAJES, FCK=25 MPA, PARA LAJES MACIÇAS OU NERVURADAS COM USO DE BOMBA - LANÇAMENTO, ADENSAMENTO E ACABAMENTO. AF_02/2022_PS</v>
      </c>
      <c r="D36" s="180" t="s">
        <v>190</v>
      </c>
      <c r="E36" s="113" t="s">
        <v>57</v>
      </c>
      <c r="F36" s="202">
        <v>7.6</v>
      </c>
      <c r="G36" s="177"/>
      <c r="H36" s="143"/>
      <c r="I36" s="9"/>
    </row>
    <row r="37" spans="1:9" s="4" customFormat="1" ht="37.5" customHeight="1" x14ac:dyDescent="0.2">
      <c r="A37" s="198" t="str">
        <f>PLANILHA!A42</f>
        <v>3.3.2</v>
      </c>
      <c r="B37" s="90" t="str">
        <f>PLANILHA!B42</f>
        <v>SINAPI
92769</v>
      </c>
      <c r="C37" s="114" t="str">
        <f>PLANILHA!C42</f>
        <v>ARMAÇÃO DE LAJE DE ESTRUTURA CONVENCIONAL DE CONCRETO ARMADO UTILIZANDO AÇO CA-50 DE 6,3 MM - MONTAGEM. AF_06/2022</v>
      </c>
      <c r="D37" s="180" t="s">
        <v>191</v>
      </c>
      <c r="E37" s="113" t="s">
        <v>54</v>
      </c>
      <c r="F37" s="196">
        <v>10.1</v>
      </c>
      <c r="G37" s="177"/>
      <c r="H37" s="143"/>
      <c r="I37" s="9"/>
    </row>
    <row r="38" spans="1:9" s="4" customFormat="1" ht="39.75" customHeight="1" x14ac:dyDescent="0.2">
      <c r="A38" s="198" t="str">
        <f>PLANILHA!A43</f>
        <v>3.3.3</v>
      </c>
      <c r="B38" s="90" t="str">
        <f>PLANILHA!B43</f>
        <v>SINAPI
92770</v>
      </c>
      <c r="C38" s="114" t="str">
        <f>PLANILHA!C43</f>
        <v xml:space="preserve"> ARMAÇÃO DE LAJE DE ESTRUTURA CONVENCIONAL DE CONCRETO ARMADO UTILIZANDO AÇO CA-50 DE 8,0 MM - MONTAGEM. AF_06/2022</v>
      </c>
      <c r="D38" s="180" t="s">
        <v>189</v>
      </c>
      <c r="E38" s="113" t="s">
        <v>54</v>
      </c>
      <c r="F38" s="196">
        <v>120.9</v>
      </c>
      <c r="G38" s="177"/>
      <c r="H38" s="143"/>
      <c r="I38" s="9"/>
    </row>
    <row r="39" spans="1:9" s="4" customFormat="1" ht="39" customHeight="1" x14ac:dyDescent="0.2">
      <c r="A39" s="198" t="str">
        <f>PLANILHA!A44</f>
        <v>3.3.4</v>
      </c>
      <c r="B39" s="90" t="str">
        <f>PLANILHA!B44</f>
        <v>SINAPI
92771</v>
      </c>
      <c r="C39" s="114" t="str">
        <f>PLANILHA!C44</f>
        <v>ARMAÇÃO DE LAJE DE ESTRUTURA CONVENCIONAL DE CONCRETO ARMADO UTILIZANDO AÇO CA-50 DE 10,0 MM - MONTAGEM. AF_06/202</v>
      </c>
      <c r="D39" s="180" t="s">
        <v>189</v>
      </c>
      <c r="E39" s="113" t="s">
        <v>54</v>
      </c>
      <c r="F39" s="196">
        <v>23.75</v>
      </c>
      <c r="G39" s="177"/>
      <c r="H39" s="143"/>
      <c r="I39" s="9"/>
    </row>
    <row r="40" spans="1:9" s="4" customFormat="1" ht="37.5" customHeight="1" x14ac:dyDescent="0.2">
      <c r="A40" s="198" t="str">
        <f>PLANILHA!A45</f>
        <v>3.3.5</v>
      </c>
      <c r="B40" s="90" t="str">
        <f>PLANILHA!B45</f>
        <v>SINAPI
92768</v>
      </c>
      <c r="C40" s="114" t="str">
        <f>PLANILHA!C45</f>
        <v>ARMAÇÃO DE LAJE DE ESTRUTURA CONVENCIONAL DE CONCRETO ARMADO UTILIZANDO AÇO CA-60 DE 5,0 MM - MONTAGEM. AF_06/2022</v>
      </c>
      <c r="D40" s="180" t="s">
        <v>189</v>
      </c>
      <c r="E40" s="113" t="s">
        <v>58</v>
      </c>
      <c r="F40" s="202">
        <v>108.85</v>
      </c>
      <c r="G40" s="177"/>
      <c r="H40" s="143"/>
      <c r="I40" s="9"/>
    </row>
    <row r="41" spans="1:9" s="4" customFormat="1" ht="22.5" x14ac:dyDescent="0.2">
      <c r="A41" s="198" t="str">
        <f>PLANILHA!A46</f>
        <v>3.3.6</v>
      </c>
      <c r="B41" s="90" t="str">
        <f>PLANILHA!B46</f>
        <v>SINAPI
92484</v>
      </c>
      <c r="C41" s="114" t="str">
        <f>PLANILHA!C46</f>
        <v>MONTAGEM E DESMONTAGEM DE FÔRMA DE LAJE MACIÇA, PÉ-DIREITO SIMPLES, EM MADEIRA SERRADA, 2 UTILIZAÇÕES. AF_09/2020</v>
      </c>
      <c r="D41" s="180" t="s">
        <v>192</v>
      </c>
      <c r="E41" s="111" t="s">
        <v>9</v>
      </c>
      <c r="F41" s="202">
        <v>41.45</v>
      </c>
      <c r="G41" s="177"/>
      <c r="H41" s="143"/>
      <c r="I41" s="9"/>
    </row>
    <row r="42" spans="1:9" s="4" customFormat="1" ht="22.5" x14ac:dyDescent="0.2">
      <c r="A42" s="198" t="str">
        <f>PLANILHA!A47</f>
        <v>3.3.7</v>
      </c>
      <c r="B42" s="90" t="str">
        <f>PLANILHA!B47</f>
        <v>SINAPI
92447</v>
      </c>
      <c r="C42" s="114" t="str">
        <f>PLANILHA!C47</f>
        <v>MONTAGEM E DESMONTAGEM DE FÔRMA DE VIGA, ESCORAMENTO COM PONTALETE DE MADEIRA, PÉ-DIREITO SIMPLES, EM MADEIRA SERRADA, 2 UTILIZAÇÕES. AF_09/2020</v>
      </c>
      <c r="D42" s="180" t="s">
        <v>192</v>
      </c>
      <c r="E42" s="111" t="s">
        <v>9</v>
      </c>
      <c r="F42" s="202">
        <v>62.61</v>
      </c>
      <c r="G42" s="177"/>
      <c r="H42" s="143"/>
      <c r="I42" s="9"/>
    </row>
    <row r="43" spans="1:9" s="4" customFormat="1" ht="15" customHeight="1" x14ac:dyDescent="0.2">
      <c r="A43" s="199">
        <f>PLANILHA!A49</f>
        <v>4</v>
      </c>
      <c r="B43" s="270" t="s">
        <v>16</v>
      </c>
      <c r="C43" s="270"/>
      <c r="D43" s="270"/>
      <c r="E43" s="270"/>
      <c r="F43" s="270"/>
      <c r="G43" s="177"/>
      <c r="H43" s="140"/>
    </row>
    <row r="44" spans="1:9" s="4" customFormat="1" ht="15" customHeight="1" x14ac:dyDescent="0.2">
      <c r="A44" s="199" t="str">
        <f>PLANILHA!A50</f>
        <v>4.1</v>
      </c>
      <c r="B44" s="270" t="s">
        <v>17</v>
      </c>
      <c r="C44" s="270"/>
      <c r="D44" s="270"/>
      <c r="E44" s="270"/>
      <c r="F44" s="270"/>
      <c r="G44" s="177"/>
      <c r="H44" s="140"/>
    </row>
    <row r="45" spans="1:9" s="4" customFormat="1" ht="45" x14ac:dyDescent="0.2">
      <c r="A45" s="248" t="str">
        <f>PLANILHA!A51</f>
        <v>4.1.1</v>
      </c>
      <c r="B45" s="90" t="str">
        <f>PLANILHA!B51</f>
        <v>SINAPI
103329</v>
      </c>
      <c r="C45" s="114" t="str">
        <f>PLANILHA!C51</f>
        <v>ALVENARIA DE VEDAÇÃO DE BLOCOS CERÂMICOS FURADOS NA HORIZONTAL DE 9X19X19 CM (ESPESSURA 9 CM) E ARGAMASSA DE ASSENTAMENTO COM PREPARO MANUAL
. AF_12/2021</v>
      </c>
      <c r="D45" s="249" t="s">
        <v>618</v>
      </c>
      <c r="E45" s="250" t="s">
        <v>9</v>
      </c>
      <c r="F45" s="251">
        <v>195.35</v>
      </c>
      <c r="G45" s="252"/>
      <c r="H45" s="140"/>
    </row>
    <row r="46" spans="1:9" s="4" customFormat="1" ht="22.5" x14ac:dyDescent="0.2">
      <c r="A46" s="198" t="str">
        <f>PLANILHA!A52</f>
        <v>4.1.2</v>
      </c>
      <c r="B46" s="90" t="str">
        <f>PLANILHA!B52</f>
        <v>SINAPI
101966</v>
      </c>
      <c r="C46" s="114" t="str">
        <f>PLANILHA!C52</f>
        <v>CHAPIM SOBRE MUROS LINEARES, EM GRANITO OU MÁRMORE, L = 25 CM, ASSENTADO COM ARGAMASSA 1:6 COM ADITIVO. AF_11/2020</v>
      </c>
      <c r="D46" s="180" t="s">
        <v>617</v>
      </c>
      <c r="E46" s="111" t="s">
        <v>11</v>
      </c>
      <c r="F46" s="109">
        <v>19.2</v>
      </c>
      <c r="G46" s="177"/>
      <c r="H46" s="140"/>
    </row>
    <row r="47" spans="1:9" s="4" customFormat="1" ht="13.5" customHeight="1" x14ac:dyDescent="0.2">
      <c r="A47" s="199">
        <f>PLANILHA!A54</f>
        <v>5</v>
      </c>
      <c r="B47" s="284" t="s">
        <v>83</v>
      </c>
      <c r="C47" s="284"/>
      <c r="D47" s="284"/>
      <c r="E47" s="284"/>
      <c r="F47" s="284"/>
      <c r="G47" s="177"/>
      <c r="H47" s="140"/>
    </row>
    <row r="48" spans="1:9" s="4" customFormat="1" x14ac:dyDescent="0.2">
      <c r="A48" s="199" t="str">
        <f>PLANILHA!A55</f>
        <v>5.1</v>
      </c>
      <c r="B48" s="181"/>
      <c r="C48" s="108" t="s">
        <v>18</v>
      </c>
      <c r="D48" s="110"/>
      <c r="E48" s="182"/>
      <c r="F48" s="183"/>
      <c r="G48" s="177"/>
      <c r="H48" s="140"/>
    </row>
    <row r="49" spans="1:12" s="4" customFormat="1" ht="49.5" customHeight="1" x14ac:dyDescent="0.2">
      <c r="A49" s="198" t="str">
        <f>PLANILHA!A56</f>
        <v>5.1.1</v>
      </c>
      <c r="B49" s="90" t="str">
        <f>PLANILHA!B56</f>
        <v>SINAPI
91314</v>
      </c>
      <c r="C49" s="167" t="str">
        <f>PLANILHA!C56</f>
        <v>KIT DE PORTA DE MADEIRA PARA PINTURA, SEMI-OCA (LEVE OU MÉDIA), PADRÃO POPULAR, 80X210CM, ESPESSURA DE 3,5CM, ITENS INCLUSOS: DOBRADIÇAS, MONTAGEM E INSTALAÇÃO DO BATENTE, FECHADURA COM EXECUÇÃO DO FURO - FORNECIMENTO E INSTALAÇÃO. AF_12/2019</v>
      </c>
      <c r="D49" s="184" t="s">
        <v>193</v>
      </c>
      <c r="E49" s="111" t="s">
        <v>14</v>
      </c>
      <c r="F49" s="109">
        <v>2</v>
      </c>
      <c r="G49" s="177"/>
      <c r="H49" s="140"/>
    </row>
    <row r="50" spans="1:12" s="4" customFormat="1" ht="49.5" customHeight="1" x14ac:dyDescent="0.2">
      <c r="A50" s="198" t="str">
        <f>PLANILHA!A57</f>
        <v>5.1.2</v>
      </c>
      <c r="B50" s="90" t="str">
        <f>PLANILHA!B57</f>
        <v>SINAPI
91313</v>
      </c>
      <c r="C50" s="167" t="str">
        <f>PLANILHA!C57</f>
        <v>KIT DE PORTA DE MADEIRA PARA PINTURA, SEMI-OCA (LEVE OU MÉDIA), PADRÃO POPULAR, 70X210CM, ESPESSURA DE 3,5CM, ITENS INCLUSOS: DOBRADIÇAS, MONTAGEM E INSTALAÇÃO DO BATENTE, FECHADURA COM EXECUÇÃO DO FURO - FORNECIMENTO E INSTALAÇÃO. AF_12/2019</v>
      </c>
      <c r="D50" s="184" t="s">
        <v>193</v>
      </c>
      <c r="E50" s="111" t="s">
        <v>14</v>
      </c>
      <c r="F50" s="109">
        <v>2</v>
      </c>
      <c r="G50" s="177"/>
      <c r="H50" s="140"/>
    </row>
    <row r="51" spans="1:12" s="4" customFormat="1" ht="15" customHeight="1" x14ac:dyDescent="0.2">
      <c r="A51" s="199" t="str">
        <f>PLANILHA!A59</f>
        <v>5.2</v>
      </c>
      <c r="B51" s="270" t="s">
        <v>19</v>
      </c>
      <c r="C51" s="270"/>
      <c r="D51" s="270"/>
      <c r="E51" s="270"/>
      <c r="F51" s="270"/>
      <c r="G51" s="177"/>
      <c r="H51" s="140"/>
    </row>
    <row r="52" spans="1:12" s="4" customFormat="1" ht="33.75" x14ac:dyDescent="0.2">
      <c r="A52" s="198" t="str">
        <f>PLANILHA!A60</f>
        <v>5.2.1</v>
      </c>
      <c r="B52" s="90" t="str">
        <f>PLANILHA!B60</f>
        <v>SINAPI
94569</v>
      </c>
      <c r="C52" s="114" t="str">
        <f>PLANILHA!C60</f>
        <v xml:space="preserve"> JANELA DE ALUMÍNIO TIPO MAXIM-AR, COM VIDROS, BATENTE E FERRAGENS. EXCLUSIVE ALIZAR, ACABAMENTO E CONTRAMARCO. FORNECIMENTO E INSTALAÇÃO. AF_12/2019</v>
      </c>
      <c r="D52" s="184" t="s">
        <v>328</v>
      </c>
      <c r="E52" s="111" t="s">
        <v>9</v>
      </c>
      <c r="F52" s="109">
        <v>0.96</v>
      </c>
      <c r="G52" s="177"/>
      <c r="H52" s="140"/>
    </row>
    <row r="53" spans="1:12" s="4" customFormat="1" ht="33.75" x14ac:dyDescent="0.2">
      <c r="A53" s="198" t="str">
        <f>PLANILHA!A61</f>
        <v>5.2.2</v>
      </c>
      <c r="B53" s="90" t="str">
        <f>PLANILHA!B61</f>
        <v>SINAPI
94570</v>
      </c>
      <c r="C53" s="114" t="str">
        <f>PLANILHA!C61</f>
        <v xml:space="preserve"> JANELA DE ALUMÍNIO DE CORRER COM 2 FOLHAS PARA VIDROS, COM VIDROS, BATENTE, ACABAMENTO COM ACETATO OU BRILHANTE E FERRAGENS. EXCLUSIVE ALIZAR E CONTRAMARCO. FORNECIMENTO E INSTALAÇÃO. AF_12/2019</v>
      </c>
      <c r="D53" s="184" t="s">
        <v>329</v>
      </c>
      <c r="E53" s="111" t="s">
        <v>9</v>
      </c>
      <c r="F53" s="109">
        <v>13.44</v>
      </c>
      <c r="G53" s="177"/>
      <c r="H53" s="140"/>
    </row>
    <row r="54" spans="1:12" s="4" customFormat="1" ht="22.5" x14ac:dyDescent="0.2">
      <c r="A54" s="198" t="str">
        <f>PLANILHA!A62</f>
        <v>5.2.3</v>
      </c>
      <c r="B54" s="90" t="str">
        <f>PLANILHA!B62</f>
        <v>SINAPI
102183</v>
      </c>
      <c r="C54" s="114" t="str">
        <f>PLANILHA!C62</f>
        <v xml:space="preserve"> PORTA PIVOTANTE DE VIDRO TEMPERADO, 2 FOLHAS DE 90X210 CM, ESPESSURA DE 10MM, INCLUSIVE ACESSÓRIOS. AF_01/2021</v>
      </c>
      <c r="D54" s="184" t="s">
        <v>334</v>
      </c>
      <c r="E54" s="111" t="s">
        <v>14</v>
      </c>
      <c r="F54" s="109">
        <v>1</v>
      </c>
      <c r="G54" s="177"/>
      <c r="H54" s="140"/>
    </row>
    <row r="55" spans="1:12" s="4" customFormat="1" ht="15" customHeight="1" x14ac:dyDescent="0.2">
      <c r="A55" s="199">
        <f>PLANILHA!A64</f>
        <v>6</v>
      </c>
      <c r="B55" s="270" t="s">
        <v>34</v>
      </c>
      <c r="C55" s="270"/>
      <c r="D55" s="270"/>
      <c r="E55" s="270"/>
      <c r="F55" s="270"/>
      <c r="G55" s="177"/>
      <c r="H55" s="140"/>
    </row>
    <row r="56" spans="1:12" s="4" customFormat="1" ht="15" customHeight="1" x14ac:dyDescent="0.2">
      <c r="A56" s="199" t="str">
        <f>PLANILHA!A65</f>
        <v>6.1</v>
      </c>
      <c r="B56" s="270" t="s">
        <v>35</v>
      </c>
      <c r="C56" s="270"/>
      <c r="D56" s="270"/>
      <c r="E56" s="270"/>
      <c r="F56" s="270"/>
      <c r="G56" s="177"/>
      <c r="H56" s="140"/>
    </row>
    <row r="57" spans="1:12" s="4" customFormat="1" ht="33.75" x14ac:dyDescent="0.2">
      <c r="A57" s="198" t="str">
        <f>PLANILHA!A66</f>
        <v>6.1.1</v>
      </c>
      <c r="B57" s="206" t="str">
        <f>PLANILHA!B66</f>
        <v>DER - ES
200738</v>
      </c>
      <c r="C57" s="185" t="str">
        <f>PLANILHA!C66</f>
        <v>Estrut. metálica p/ quadra poliesp. coberta constituída por perfis formados a frio, aço estrutural ASTM A-570 G33 (terças) ASTM A-36 (demais perfis) c/ o sistema de trat. e pint conf descrito em notas da planilha</v>
      </c>
      <c r="D57" s="180" t="s">
        <v>619</v>
      </c>
      <c r="E57" s="111" t="s">
        <v>14</v>
      </c>
      <c r="F57" s="109">
        <v>1125.9000000000001</v>
      </c>
      <c r="G57" s="177"/>
      <c r="H57" s="140"/>
      <c r="L57" s="10"/>
    </row>
    <row r="58" spans="1:12" s="4" customFormat="1" ht="33.75" x14ac:dyDescent="0.2">
      <c r="A58" s="198" t="s">
        <v>622</v>
      </c>
      <c r="B58" s="207" t="s">
        <v>621</v>
      </c>
      <c r="C58" s="185" t="str">
        <f>PLANILHA!C67</f>
        <v>CUMEEIRA NORMAL PARA TELHA TRAPEZOIDAL DE AÇO, E = 0,5 MM, INCLUSO ACESSÓRIOS DE FIXAÇÃO E
IÇAMENTO. AF_07/2019</v>
      </c>
      <c r="D58" s="180" t="s">
        <v>624</v>
      </c>
      <c r="E58" s="111" t="s">
        <v>11</v>
      </c>
      <c r="F58" s="109">
        <v>12</v>
      </c>
      <c r="G58" s="177"/>
      <c r="H58" s="140"/>
      <c r="L58" s="10"/>
    </row>
    <row r="59" spans="1:12" s="4" customFormat="1" ht="30.75" customHeight="1" x14ac:dyDescent="0.2">
      <c r="A59" s="198" t="str">
        <f>PLANILHA!A68</f>
        <v>6.1.3</v>
      </c>
      <c r="B59" s="206" t="str">
        <f>PLANILHA!B68</f>
        <v>SINAPI
94213</v>
      </c>
      <c r="C59" s="185" t="str">
        <f>PLANILHA!C68</f>
        <v xml:space="preserve">TELHA TERMOISOLANTE REVESTIDA EM ACO GALVANIZADO, FACE SUPERIOR EM TELHA TRAPEZOIDAL E FACE INFERIOR EM CHAPA PLANA (SEM ACESSORIOS DE FIXACAO), REVESTIMENTO COM ESPESSURA DE 0,50 MM COM PINTUIRA AMADEIRADA NA FANCE LISA E FACE TRAPEZOIDAL GALVANIZADA,
NUCLEO EM POLIESTIRENO (EPS) DE 30 MM
</v>
      </c>
      <c r="D59" s="180" t="s">
        <v>172</v>
      </c>
      <c r="E59" s="111" t="s">
        <v>9</v>
      </c>
      <c r="F59" s="109">
        <v>132.58000000000001</v>
      </c>
      <c r="G59" s="177"/>
      <c r="H59" s="140"/>
      <c r="L59" s="10"/>
    </row>
    <row r="60" spans="1:12" s="4" customFormat="1" ht="27.75" customHeight="1" x14ac:dyDescent="0.2">
      <c r="A60" s="198" t="str">
        <f>PLANILHA!A69</f>
        <v>6.1.4</v>
      </c>
      <c r="B60" s="206" t="str">
        <f>PLANILHA!B69</f>
        <v>SINAPI
94227</v>
      </c>
      <c r="C60" s="185" t="str">
        <f>PLANILHA!C69</f>
        <v>CALHA EM CHAPA DE AÇO GALVANIZADO NÚMERO 24, DESENVOLVIMENTO DE 33 CM, INCLUSO TRANSPORTE VERTICAL. AF_07/2019</v>
      </c>
      <c r="D60" s="184" t="s">
        <v>625</v>
      </c>
      <c r="E60" s="113" t="s">
        <v>11</v>
      </c>
      <c r="F60" s="109">
        <v>12.55</v>
      </c>
      <c r="G60" s="177"/>
      <c r="H60" s="140"/>
    </row>
    <row r="61" spans="1:12" s="4" customFormat="1" ht="22.5" x14ac:dyDescent="0.2">
      <c r="A61" s="198" t="str">
        <f>PLANILHA!A70</f>
        <v>6.1.5</v>
      </c>
      <c r="B61" s="206" t="str">
        <f>PLANILHA!B70</f>
        <v>SINAPI
89578</v>
      </c>
      <c r="C61" s="185" t="str">
        <f>PLANILHA!C70</f>
        <v>TUBO PVC, SÉRIE R, ÁGUA PLUVIAL, DN 100 MM, FORNECIDO E INSTALADO EM CONDUTORES VERTICAIS DE ÁGUAS PLUVIAIS. AF_06/2022</v>
      </c>
      <c r="D61" s="184" t="s">
        <v>173</v>
      </c>
      <c r="E61" s="111" t="s">
        <v>11</v>
      </c>
      <c r="F61" s="109">
        <v>5</v>
      </c>
      <c r="G61" s="177"/>
      <c r="H61" s="140"/>
    </row>
    <row r="62" spans="1:12" s="4" customFormat="1" ht="15" customHeight="1" x14ac:dyDescent="0.2">
      <c r="A62" s="199">
        <f>PLANILHA!A72</f>
        <v>7</v>
      </c>
      <c r="B62" s="270" t="s">
        <v>21</v>
      </c>
      <c r="C62" s="270"/>
      <c r="D62" s="270"/>
      <c r="E62" s="270"/>
      <c r="F62" s="270"/>
      <c r="G62" s="177"/>
      <c r="H62" s="140"/>
    </row>
    <row r="63" spans="1:12" s="4" customFormat="1" ht="15" customHeight="1" x14ac:dyDescent="0.2">
      <c r="A63" s="199" t="str">
        <f>PLANILHA!A73</f>
        <v>7.1</v>
      </c>
      <c r="B63" s="270" t="s">
        <v>20</v>
      </c>
      <c r="C63" s="270"/>
      <c r="D63" s="270"/>
      <c r="E63" s="270"/>
      <c r="F63" s="270"/>
      <c r="G63" s="177"/>
      <c r="H63" s="140"/>
    </row>
    <row r="64" spans="1:12" s="4" customFormat="1" ht="96" customHeight="1" x14ac:dyDescent="0.2">
      <c r="A64" s="198" t="str">
        <f>PLANILHA!A74</f>
        <v>7.1.1</v>
      </c>
      <c r="B64" s="90" t="str">
        <f>PLANILHA!B74</f>
        <v>SINAPI
87905</v>
      </c>
      <c r="C64" s="114" t="str">
        <f>PLANILHA!C74</f>
        <v>CHAPISCO APLICADO EM ALVENARIA (COM PRESENÇA DE VÃOS) E ESTRUTURAS DE CONCRETO DE FACHADA, COM COLHER DE PEDREIRO. ARGAMASSA TRAÇO 1:3 COM PREPARO EM BETONEIRA 400L. AF_10/2022</v>
      </c>
      <c r="D64" s="180" t="s">
        <v>253</v>
      </c>
      <c r="E64" s="111" t="s">
        <v>9</v>
      </c>
      <c r="F64" s="109">
        <v>446.94</v>
      </c>
      <c r="G64" s="177"/>
      <c r="H64" s="140"/>
    </row>
    <row r="65" spans="1:8" s="4" customFormat="1" ht="97.5" customHeight="1" x14ac:dyDescent="0.2">
      <c r="A65" s="198" t="str">
        <f>PLANILHA!A75</f>
        <v>7.1.2</v>
      </c>
      <c r="B65" s="90" t="str">
        <f>PLANILHA!B75</f>
        <v>SINAPI
87775</v>
      </c>
      <c r="C65" s="114" t="str">
        <f>PLANILHA!C75</f>
        <v>EMBOÇO OU MASSA ÚNICA EM ARGAMASSA TRAÇO 1:2:8, PREPARO MECÂNICO COM BETONEIRA 400 L, APLICADA MANUALMENTE EM PANOS DE FACHADA COM PRESENÇA DE VÃOS, ESPESSURA DE 25 MM. AF_08/2022</v>
      </c>
      <c r="D65" s="180" t="s">
        <v>253</v>
      </c>
      <c r="E65" s="111" t="s">
        <v>9</v>
      </c>
      <c r="F65" s="109">
        <v>446.94</v>
      </c>
      <c r="G65" s="177"/>
      <c r="H65" s="140"/>
    </row>
    <row r="66" spans="1:8" s="4" customFormat="1" ht="15" customHeight="1" x14ac:dyDescent="0.2">
      <c r="A66" s="199">
        <f>PLANILHA!A77</f>
        <v>8</v>
      </c>
      <c r="B66" s="270" t="s">
        <v>23</v>
      </c>
      <c r="C66" s="270"/>
      <c r="D66" s="270"/>
      <c r="E66" s="270"/>
      <c r="F66" s="270"/>
      <c r="G66" s="177"/>
      <c r="H66" s="140"/>
    </row>
    <row r="67" spans="1:8" s="4" customFormat="1" ht="15" customHeight="1" x14ac:dyDescent="0.2">
      <c r="A67" s="199" t="str">
        <f>PLANILHA!A78</f>
        <v>8.1</v>
      </c>
      <c r="B67" s="270" t="s">
        <v>24</v>
      </c>
      <c r="C67" s="270"/>
      <c r="D67" s="270"/>
      <c r="E67" s="270"/>
      <c r="F67" s="270"/>
      <c r="G67" s="177"/>
      <c r="H67" s="140"/>
    </row>
    <row r="68" spans="1:8" s="4" customFormat="1" ht="45" x14ac:dyDescent="0.2">
      <c r="A68" s="198" t="str">
        <f>PLANILHA!A79</f>
        <v>8.1.1</v>
      </c>
      <c r="B68" s="90" t="str">
        <f>PLANILHA!B79</f>
        <v>SINAPI
95241</v>
      </c>
      <c r="C68" s="114" t="str">
        <f>PLANILHA!C79</f>
        <v xml:space="preserve"> LASTRO DE CONCRETO MAGRO, APLICADO EM PISOS, LAJES SOBRE SOLO OU RADIE RS, ESPESSURA DE 5 CM. AF_01/2024</v>
      </c>
      <c r="D68" s="180" t="s">
        <v>254</v>
      </c>
      <c r="E68" s="111" t="s">
        <v>9</v>
      </c>
      <c r="F68" s="109">
        <v>137.41999999999999</v>
      </c>
      <c r="G68" s="177"/>
      <c r="H68" s="140"/>
    </row>
    <row r="69" spans="1:8" s="4" customFormat="1" ht="45" x14ac:dyDescent="0.2">
      <c r="A69" s="198" t="str">
        <f>PLANILHA!A80</f>
        <v>8.1.2</v>
      </c>
      <c r="B69" s="90" t="str">
        <f>PLANILHA!B80</f>
        <v>SINAPI
87620</v>
      </c>
      <c r="C69" s="114" t="str">
        <f>PLANILHA!C80</f>
        <v xml:space="preserve"> CONTRAPISO EM ARGAMASSA TRAÇO 1:4 (CIMENTO E AREIA), PREPARO MECÂNICO COM BETONEIRA 400 L, APLICADO EM ÁREAS SECAS SOBRE LAJE, ADERIDO, ACABAMENTO NÃO REFORÇADO, ESPESSURA 2CM. AF_07/2021</v>
      </c>
      <c r="D69" s="180" t="s">
        <v>254</v>
      </c>
      <c r="E69" s="111" t="s">
        <v>9</v>
      </c>
      <c r="F69" s="109">
        <v>137.41999999999999</v>
      </c>
      <c r="G69" s="177"/>
      <c r="H69" s="140"/>
    </row>
    <row r="70" spans="1:8" s="4" customFormat="1" ht="15" customHeight="1" x14ac:dyDescent="0.2">
      <c r="A70" s="199">
        <f>PLANILHA!A82</f>
        <v>9</v>
      </c>
      <c r="B70" s="270" t="s">
        <v>22</v>
      </c>
      <c r="C70" s="270"/>
      <c r="D70" s="270"/>
      <c r="E70" s="270"/>
      <c r="F70" s="270"/>
      <c r="G70" s="177"/>
      <c r="H70" s="140"/>
    </row>
    <row r="71" spans="1:8" s="4" customFormat="1" ht="45" x14ac:dyDescent="0.2">
      <c r="A71" s="198" t="str">
        <f>PLANILHA!A83</f>
        <v>9.1</v>
      </c>
      <c r="B71" s="90" t="str">
        <f>PLANILHA!B83</f>
        <v>SINAPI
104162</v>
      </c>
      <c r="C71" s="114" t="str">
        <f>PLANILHA!C83</f>
        <v>PISO EM GRANILITE, MARMORITE OU GRANITINA EM AMBIENTES INTERNOS, COM ESPESSURA DE 8 MM, INCLUSO MISTURA EM BETONEIRA, COLOCAÇÃO DAS JUNTAS, APLICAÇÃO DO PISO, 4 POLIMENTOS COM POLITRIZ, ESTUCAMENTO, SELADOR E CERA. AF_06/2022</v>
      </c>
      <c r="D71" s="180" t="s">
        <v>255</v>
      </c>
      <c r="E71" s="111" t="s">
        <v>9</v>
      </c>
      <c r="F71" s="109">
        <v>106.75</v>
      </c>
      <c r="G71" s="177"/>
      <c r="H71" s="140"/>
    </row>
    <row r="72" spans="1:8" s="4" customFormat="1" ht="22.5" x14ac:dyDescent="0.2">
      <c r="A72" s="198" t="str">
        <f>PLANILHA!A84</f>
        <v>9.2</v>
      </c>
      <c r="B72" s="90" t="str">
        <f>PLANILHA!B84</f>
        <v>CPU</v>
      </c>
      <c r="C72" s="114" t="str">
        <f>PLANILHA!C84</f>
        <v>Pedra São Tomé filetada, utilizando dupla colagem de argamassa colante tipo ACIII e rejunte 1mm.</v>
      </c>
      <c r="D72" s="186" t="s">
        <v>256</v>
      </c>
      <c r="E72" s="111" t="s">
        <v>9</v>
      </c>
      <c r="F72" s="109">
        <v>36.64</v>
      </c>
      <c r="G72" s="177"/>
      <c r="H72" s="140"/>
    </row>
    <row r="73" spans="1:8" s="4" customFormat="1" ht="59.25" customHeight="1" x14ac:dyDescent="0.2">
      <c r="A73" s="198" t="str">
        <f>PLANILHA!A85</f>
        <v>9.3</v>
      </c>
      <c r="B73" s="90" t="str">
        <f>PLANILHA!B85</f>
        <v>SINAPI
87273</v>
      </c>
      <c r="C73" s="114" t="str">
        <f>PLANILHA!C85</f>
        <v>REVESTIMENTO CERÂMICO PARA PAREDES INTERNAS COM PLACAS TIPO ESMALTADA EXTRA DE DIMENSÕES 33X45 CM APLICADAS NA ALTURA INTEIRA DAS PAREDES. AF_02/2023_PE</v>
      </c>
      <c r="D73" s="180" t="s">
        <v>257</v>
      </c>
      <c r="E73" s="113" t="s">
        <v>9</v>
      </c>
      <c r="F73" s="109">
        <v>62.47</v>
      </c>
      <c r="G73" s="177"/>
      <c r="H73" s="140"/>
    </row>
    <row r="74" spans="1:8" s="4" customFormat="1" ht="15" customHeight="1" x14ac:dyDescent="0.2">
      <c r="A74" s="199" t="str">
        <f>PLANILHA!A86</f>
        <v>9.2</v>
      </c>
      <c r="B74" s="270" t="s">
        <v>36</v>
      </c>
      <c r="C74" s="270"/>
      <c r="D74" s="270"/>
      <c r="E74" s="270"/>
      <c r="F74" s="270"/>
      <c r="G74" s="177"/>
      <c r="H74" s="140"/>
    </row>
    <row r="75" spans="1:8" s="4" customFormat="1" ht="22.5" x14ac:dyDescent="0.2">
      <c r="A75" s="198" t="str">
        <f>PLANILHA!A87</f>
        <v>9.2.1</v>
      </c>
      <c r="B75" s="90" t="str">
        <f>PLANILHA!B87</f>
        <v>SINAPI
101741</v>
      </c>
      <c r="C75" s="114" t="str">
        <f>PLANILHA!C87</f>
        <v>RODAPÉ EM MARMORITE, ALTURA 10CM. AF_09/2020</v>
      </c>
      <c r="D75" s="180" t="s">
        <v>194</v>
      </c>
      <c r="E75" s="113" t="s">
        <v>11</v>
      </c>
      <c r="F75" s="109">
        <v>32.799999999999997</v>
      </c>
      <c r="G75" s="177"/>
      <c r="H75" s="140"/>
    </row>
    <row r="76" spans="1:8" s="4" customFormat="1" ht="22.5" x14ac:dyDescent="0.2">
      <c r="A76" s="198" t="str">
        <f>PLANILHA!A88</f>
        <v>9.2.2</v>
      </c>
      <c r="B76" s="90" t="str">
        <f>PLANILHA!B88</f>
        <v>SINAPI
101965</v>
      </c>
      <c r="C76" s="114" t="str">
        <f>PLANILHA!C88</f>
        <v>PEITORIL LINEAR EM GRANITO OU MÁRMORE, L = 15CM, COMPRIMENTO DE ATÉ 2M, ASSENTADO COM ARGAMASSA 1:6 COM ADITIVO. AF_11/2020</v>
      </c>
      <c r="D76" s="180" t="s">
        <v>560</v>
      </c>
      <c r="E76" s="113" t="s">
        <v>11</v>
      </c>
      <c r="F76" s="109">
        <v>13.25</v>
      </c>
      <c r="G76" s="177"/>
      <c r="H76" s="140"/>
    </row>
    <row r="77" spans="1:8" s="4" customFormat="1" ht="15" customHeight="1" x14ac:dyDescent="0.2">
      <c r="A77" s="199">
        <f>PLANILHA!A90</f>
        <v>10</v>
      </c>
      <c r="B77" s="270" t="s">
        <v>25</v>
      </c>
      <c r="C77" s="270"/>
      <c r="D77" s="270"/>
      <c r="E77" s="270"/>
      <c r="F77" s="270"/>
      <c r="G77" s="177"/>
      <c r="H77" s="140"/>
    </row>
    <row r="78" spans="1:8" s="4" customFormat="1" ht="22.5" x14ac:dyDescent="0.2">
      <c r="A78" s="198" t="str">
        <f>PLANILHA!A91</f>
        <v>10.1</v>
      </c>
      <c r="B78" s="206" t="str">
        <f>PLANILHA!B91</f>
        <v>DER - ES
140701</v>
      </c>
      <c r="C78" s="110" t="str">
        <f>PLANILHA!C91</f>
        <v>Ponto de água fria (lavatório, tanque, pia de cozinha, etc...)</v>
      </c>
      <c r="D78" s="110" t="s">
        <v>561</v>
      </c>
      <c r="E78" s="111" t="s">
        <v>27</v>
      </c>
      <c r="F78" s="109">
        <v>3</v>
      </c>
      <c r="G78" s="177"/>
      <c r="H78" s="140"/>
    </row>
    <row r="79" spans="1:8" s="4" customFormat="1" ht="22.5" x14ac:dyDescent="0.2">
      <c r="A79" s="198" t="str">
        <f>PLANILHA!A92</f>
        <v>10.2</v>
      </c>
      <c r="B79" s="206" t="str">
        <f>PLANILHA!B92</f>
        <v>DER - ES
140702</v>
      </c>
      <c r="C79" s="110" t="str">
        <f>PLANILHA!C92</f>
        <v>Ponto com registro de pressão (chuveiro, caixa de descarga, etc...)</v>
      </c>
      <c r="D79" s="110" t="s">
        <v>195</v>
      </c>
      <c r="E79" s="111" t="s">
        <v>27</v>
      </c>
      <c r="F79" s="109">
        <v>4</v>
      </c>
      <c r="G79" s="177"/>
      <c r="H79" s="140"/>
    </row>
    <row r="80" spans="1:8" s="4" customFormat="1" ht="22.5" x14ac:dyDescent="0.2">
      <c r="A80" s="198" t="str">
        <f>PLANILHA!A93</f>
        <v>10.3</v>
      </c>
      <c r="B80" s="206" t="str">
        <f>PLANILHA!B93</f>
        <v>DER - ES
140705</v>
      </c>
      <c r="C80" s="110" t="str">
        <f>PLANILHA!C93</f>
        <v>Ponto para esgoto primário (vaso sanitário)</v>
      </c>
      <c r="D80" s="110" t="s">
        <v>195</v>
      </c>
      <c r="E80" s="111" t="s">
        <v>27</v>
      </c>
      <c r="F80" s="109">
        <v>2</v>
      </c>
      <c r="G80" s="177"/>
      <c r="H80" s="140"/>
    </row>
    <row r="81" spans="1:9" s="4" customFormat="1" ht="22.5" x14ac:dyDescent="0.2">
      <c r="A81" s="198" t="str">
        <f>PLANILHA!A94</f>
        <v>10.4</v>
      </c>
      <c r="B81" s="206" t="str">
        <f>PLANILHA!B94</f>
        <v>DER - ES
140706</v>
      </c>
      <c r="C81" s="110" t="str">
        <f>PLANILHA!C94</f>
        <v>Ponto para esgoto secundário (pia, lavatório, mictório, tanque, bidê, etc...)</v>
      </c>
      <c r="D81" s="110" t="s">
        <v>561</v>
      </c>
      <c r="E81" s="111" t="s">
        <v>27</v>
      </c>
      <c r="F81" s="109">
        <v>3</v>
      </c>
      <c r="G81" s="177"/>
      <c r="H81" s="140"/>
    </row>
    <row r="82" spans="1:9" s="4" customFormat="1" ht="22.5" x14ac:dyDescent="0.2">
      <c r="A82" s="198" t="str">
        <f>PLANILHA!A95</f>
        <v>10.5</v>
      </c>
      <c r="B82" s="206" t="str">
        <f>PLANILHA!B95</f>
        <v>DER - ES
140707</v>
      </c>
      <c r="C82" s="110" t="str">
        <f>PLANILHA!C95</f>
        <v>Ponto para caixa sifonada, inclusive caixa sifonada pvc 150x150x50mm com grelha em pvc</v>
      </c>
      <c r="D82" s="110" t="s">
        <v>195</v>
      </c>
      <c r="E82" s="111" t="s">
        <v>27</v>
      </c>
      <c r="F82" s="109">
        <v>3</v>
      </c>
      <c r="G82" s="177"/>
      <c r="H82" s="140"/>
    </row>
    <row r="83" spans="1:9" s="4" customFormat="1" ht="24.75" customHeight="1" x14ac:dyDescent="0.2">
      <c r="A83" s="198" t="str">
        <f>PLANILHA!A96</f>
        <v>10.6</v>
      </c>
      <c r="B83" s="206" t="str">
        <f>PLANILHA!B96</f>
        <v>SINAPI
98102</v>
      </c>
      <c r="C83" s="110" t="str">
        <f>PLANILHA!C96</f>
        <v xml:space="preserve"> CAIXA DE GORDURA SIMPLES, CIRCULAR, EM CONCRETO PRÉ-MOLDADO, DIÂMETRO INTERNO = 0,4 M, ALTURA INTERNA = 0,4 M. AF_12/2020</v>
      </c>
      <c r="D83" s="110" t="s">
        <v>195</v>
      </c>
      <c r="E83" s="111" t="s">
        <v>14</v>
      </c>
      <c r="F83" s="109">
        <v>1</v>
      </c>
      <c r="G83" s="177"/>
      <c r="H83" s="140"/>
    </row>
    <row r="84" spans="1:9" s="4" customFormat="1" ht="33.75" customHeight="1" x14ac:dyDescent="0.2">
      <c r="A84" s="198" t="str">
        <f>PLANILHA!A97</f>
        <v>10.7</v>
      </c>
      <c r="B84" s="206" t="str">
        <f>PLANILHA!B97</f>
        <v>SINAPI
89709</v>
      </c>
      <c r="C84" s="110" t="str">
        <f>PLANILHA!C97</f>
        <v>RALO SIFONADO, PVC, DN 100 X 40 MM, JUNTA SOLDÁVEL, FORNECIDO E INSTALADO EM RAMAL DE DESCARGA OU EM RAMAL DE ESGOTO SANITÁRIO. AF_08/20223</v>
      </c>
      <c r="D84" s="110" t="s">
        <v>195</v>
      </c>
      <c r="E84" s="111" t="s">
        <v>14</v>
      </c>
      <c r="F84" s="109">
        <v>5</v>
      </c>
      <c r="G84" s="177"/>
      <c r="H84" s="140"/>
    </row>
    <row r="85" spans="1:9" s="4" customFormat="1" ht="37.5" customHeight="1" x14ac:dyDescent="0.2">
      <c r="A85" s="198" t="str">
        <f>PLANILHA!A98</f>
        <v>10.8</v>
      </c>
      <c r="B85" s="206" t="str">
        <f>PLANILHA!B98</f>
        <v>SINAPI
98062</v>
      </c>
      <c r="C85" s="110" t="str">
        <f>PLANILHA!C98</f>
        <v>SUMIDOURO CIRCULAR, EM CONCRETO PRÉ-MOLDADO, DIÂMETRO INTERNO = 1,88 M, ALTURA INTERNA = 2,00 M, ÁREA DE INFILTRAÇÃO: 13,1 M² (PARA 5 CONTRIBUINTES). AF_12/2020_PA</v>
      </c>
      <c r="D85" s="110" t="s">
        <v>195</v>
      </c>
      <c r="E85" s="111" t="s">
        <v>14</v>
      </c>
      <c r="F85" s="109">
        <v>1</v>
      </c>
      <c r="G85" s="177"/>
      <c r="H85" s="140"/>
    </row>
    <row r="86" spans="1:9" s="4" customFormat="1" ht="52.5" customHeight="1" x14ac:dyDescent="0.2">
      <c r="A86" s="198" t="str">
        <f>PLANILHA!A99</f>
        <v>10.9</v>
      </c>
      <c r="B86" s="206" t="str">
        <f>PLANILHA!B99</f>
        <v>SINAPI
98052</v>
      </c>
      <c r="C86" s="110" t="str">
        <f>PLANILHA!C99</f>
        <v>TANQUE SÉPTICO CIRCULAR, EM CONCRETO PRÉ-MOLDADO, DIÂMETRO INTERNO = 1,10 M, ALTURA INTERNA = 2,50 M, VOLUME ÚTIL: 2138,2 L (PARA 5 CONTRIBUINTES). AF_12/2020_PA</v>
      </c>
      <c r="D86" s="110" t="s">
        <v>195</v>
      </c>
      <c r="E86" s="111" t="s">
        <v>14</v>
      </c>
      <c r="F86" s="109">
        <v>1</v>
      </c>
      <c r="G86" s="177"/>
      <c r="H86" s="140"/>
    </row>
    <row r="87" spans="1:9" s="4" customFormat="1" ht="22.5" x14ac:dyDescent="0.2">
      <c r="A87" s="198" t="str">
        <f>PLANILHA!A100</f>
        <v>10.10</v>
      </c>
      <c r="B87" s="206" t="str">
        <f>PLANILHA!B100</f>
        <v>SINAPI
102605</v>
      </c>
      <c r="C87" s="110" t="str">
        <f>PLANILHA!C100</f>
        <v>CAIXA D´ÁGUA EM POLIETILENO, 500 LITROS - FORNECIMENTO E INSTALAÇÃO. AF_06/2021</v>
      </c>
      <c r="D87" s="110" t="s">
        <v>195</v>
      </c>
      <c r="E87" s="111" t="s">
        <v>14</v>
      </c>
      <c r="F87" s="109">
        <v>1</v>
      </c>
      <c r="G87" s="177"/>
      <c r="H87" s="140"/>
    </row>
    <row r="88" spans="1:9" s="4" customFormat="1" ht="37.5" customHeight="1" x14ac:dyDescent="0.2">
      <c r="A88" s="198" t="str">
        <f>PLANILHA!A101</f>
        <v>10.11</v>
      </c>
      <c r="B88" s="206" t="str">
        <f>PLANILHA!B101</f>
        <v>SINAPI
97741</v>
      </c>
      <c r="C88" s="110" t="str">
        <f>PLANILHA!C101</f>
        <v xml:space="preserve"> KIT CAVALETE PARA MEDIÇÃO DE ÁGUA - ENTRADA INDIVIDUALIZADA, EM PVC DN25 MM (3/4"), PARA 1 MEDIDOR - FORNECIMENTO E INSTALAÇÃO (EXCLUSIVE HIDRÔMETRO). AF_03/2024</v>
      </c>
      <c r="D88" s="110" t="s">
        <v>195</v>
      </c>
      <c r="E88" s="111" t="s">
        <v>14</v>
      </c>
      <c r="F88" s="109">
        <v>1</v>
      </c>
      <c r="G88" s="177"/>
      <c r="H88" s="140"/>
    </row>
    <row r="89" spans="1:9" s="4" customFormat="1" ht="22.5" x14ac:dyDescent="0.2">
      <c r="A89" s="198" t="str">
        <f>PLANILHA!A102</f>
        <v>10.12</v>
      </c>
      <c r="B89" s="206" t="str">
        <f>PLANILHA!B102</f>
        <v>SINAPI
95675</v>
      </c>
      <c r="C89" s="110" t="str">
        <f>PLANILHA!C102</f>
        <v>HIDRÔMETRO DN 3/4", 5,0 M3/H - FORNECIMENTO E INSTALAÇÃO. AF_03/2024</v>
      </c>
      <c r="D89" s="110" t="s">
        <v>195</v>
      </c>
      <c r="E89" s="111" t="s">
        <v>14</v>
      </c>
      <c r="F89" s="109">
        <v>1</v>
      </c>
      <c r="G89" s="177"/>
      <c r="H89" s="140"/>
    </row>
    <row r="90" spans="1:9" s="4" customFormat="1" ht="15" customHeight="1" x14ac:dyDescent="0.2">
      <c r="A90" s="199">
        <f>PLANILHA!A104</f>
        <v>11</v>
      </c>
      <c r="B90" s="270" t="s">
        <v>40</v>
      </c>
      <c r="C90" s="270"/>
      <c r="D90" s="270"/>
      <c r="E90" s="270"/>
      <c r="F90" s="270"/>
      <c r="G90" s="177"/>
      <c r="H90" s="140"/>
    </row>
    <row r="91" spans="1:9" s="4" customFormat="1" ht="13.5" customHeight="1" x14ac:dyDescent="0.2">
      <c r="A91" s="199" t="str">
        <f>PLANILHA!A105</f>
        <v>11.1</v>
      </c>
      <c r="B91" s="270" t="s">
        <v>41</v>
      </c>
      <c r="C91" s="270"/>
      <c r="D91" s="270"/>
      <c r="E91" s="270"/>
      <c r="F91" s="270"/>
      <c r="G91" s="177"/>
      <c r="H91" s="140"/>
    </row>
    <row r="92" spans="1:9" s="11" customFormat="1" ht="33.75" x14ac:dyDescent="0.2">
      <c r="A92" s="198" t="str">
        <f>PLANILHA!A106</f>
        <v>11.1.1</v>
      </c>
      <c r="B92" s="200" t="str">
        <f>PLANILHA!B106</f>
        <v>SINAPI
101875</v>
      </c>
      <c r="C92" s="110" t="str">
        <f>PLANILHA!C106</f>
        <v>QUADRO DE DISTRIBUIÇÃO DE ENERGIA EM CHAPA DE AÇO GALVANIZADO, DE EMBUTIR, COM BARRAMENTO TRIFÁSICO, PARA 12 DISJUNTORES DIN 100A - FORNECIMENTO E INSTALAÇÃO. AF_10/2020</v>
      </c>
      <c r="D92" s="187" t="s">
        <v>231</v>
      </c>
      <c r="E92" s="111" t="s">
        <v>14</v>
      </c>
      <c r="F92" s="109">
        <v>1</v>
      </c>
      <c r="G92" s="188"/>
      <c r="H92" s="144"/>
      <c r="I92" s="62"/>
    </row>
    <row r="93" spans="1:9" s="11" customFormat="1" ht="39" customHeight="1" x14ac:dyDescent="0.2">
      <c r="A93" s="198" t="str">
        <f>PLANILHA!A107</f>
        <v>11.1.2</v>
      </c>
      <c r="B93" s="200" t="str">
        <f>PLANILHA!B107</f>
        <v>IOPES
151702</v>
      </c>
      <c r="C93" s="110" t="str">
        <f>PLANILHA!C107</f>
        <v>Padrão de entrada de energia elétrica, bifásico, entrada aérea, a 3 fios, carga instalada em muro de 9001 até 15000W - 220/127V</v>
      </c>
      <c r="D93" s="187" t="s">
        <v>232</v>
      </c>
      <c r="E93" s="111" t="s">
        <v>14</v>
      </c>
      <c r="F93" s="109">
        <v>1</v>
      </c>
      <c r="G93" s="188"/>
      <c r="H93" s="144"/>
      <c r="I93" s="62"/>
    </row>
    <row r="94" spans="1:9" s="11" customFormat="1" ht="14.25" customHeight="1" x14ac:dyDescent="0.2">
      <c r="A94" s="199" t="str">
        <f>PLANILHA!A108</f>
        <v>11.2</v>
      </c>
      <c r="B94" s="270" t="s">
        <v>42</v>
      </c>
      <c r="C94" s="270"/>
      <c r="D94" s="270"/>
      <c r="E94" s="270"/>
      <c r="F94" s="270"/>
      <c r="G94" s="188"/>
      <c r="H94" s="144"/>
      <c r="I94" s="62"/>
    </row>
    <row r="95" spans="1:9" s="11" customFormat="1" ht="26.25" customHeight="1" x14ac:dyDescent="0.2">
      <c r="A95" s="198" t="str">
        <f>PLANILHA!A109</f>
        <v>11.2.1</v>
      </c>
      <c r="B95" s="200" t="str">
        <f>PLANILHA!B109</f>
        <v>SINAPI
91941</v>
      </c>
      <c r="C95" s="110" t="str">
        <f>PLANILHA!C109</f>
        <v>CAIXA RETANGULAR 4" X 2" BAIXA (0,30 M DO PISO), PVC, INSTALADA EM PAREDE - FORNECIMENTO E INSTALAÇÃO. AF_03/2023</v>
      </c>
      <c r="D95" s="187" t="s">
        <v>233</v>
      </c>
      <c r="E95" s="111" t="s">
        <v>14</v>
      </c>
      <c r="F95" s="109">
        <v>13</v>
      </c>
      <c r="G95" s="188"/>
      <c r="H95" s="144"/>
      <c r="I95" s="62"/>
    </row>
    <row r="96" spans="1:9" s="11" customFormat="1" ht="22.5" x14ac:dyDescent="0.2">
      <c r="A96" s="198" t="str">
        <f>PLANILHA!A110</f>
        <v>11.2.2</v>
      </c>
      <c r="B96" s="200" t="str">
        <f>PLANILHA!B110</f>
        <v>SINAPI
92866</v>
      </c>
      <c r="C96" s="110" t="str">
        <f>PLANILHA!C110</f>
        <v xml:space="preserve"> CAIXA SEXTAVADA 3" X 3", METÁLICA, INSTALADA EM LAJE - FORNECIMENTO E INSTALAÇÃO. AF_03/2023</v>
      </c>
      <c r="D96" s="187" t="s">
        <v>234</v>
      </c>
      <c r="E96" s="111" t="s">
        <v>14</v>
      </c>
      <c r="F96" s="109">
        <v>12</v>
      </c>
      <c r="G96" s="188"/>
      <c r="H96" s="144"/>
      <c r="I96" s="62"/>
    </row>
    <row r="97" spans="1:9" s="11" customFormat="1" ht="28.5" customHeight="1" x14ac:dyDescent="0.2">
      <c r="A97" s="198" t="str">
        <f>PLANILHA!A111</f>
        <v>11.2.3</v>
      </c>
      <c r="B97" s="200" t="str">
        <f>PLANILHA!B111</f>
        <v xml:space="preserve">DER - ES
150633 </v>
      </c>
      <c r="C97" s="110" t="str">
        <f>PLANILHA!C111</f>
        <v>Caixa de passagem 200x200x100mm, chapa 18, com tampa parafusada</v>
      </c>
      <c r="D97" s="187" t="s">
        <v>235</v>
      </c>
      <c r="E97" s="111" t="s">
        <v>14</v>
      </c>
      <c r="F97" s="109">
        <v>1</v>
      </c>
      <c r="G97" s="188"/>
      <c r="H97" s="144"/>
      <c r="I97" s="62"/>
    </row>
    <row r="98" spans="1:9" s="11" customFormat="1" ht="15" customHeight="1" x14ac:dyDescent="0.2">
      <c r="A98" s="199" t="str">
        <f>PLANILHA!A112</f>
        <v>11.3</v>
      </c>
      <c r="B98" s="270" t="s">
        <v>43</v>
      </c>
      <c r="C98" s="270"/>
      <c r="D98" s="270"/>
      <c r="E98" s="270"/>
      <c r="F98" s="270"/>
      <c r="G98" s="188"/>
      <c r="H98" s="144"/>
      <c r="I98" s="62"/>
    </row>
    <row r="99" spans="1:9" s="11" customFormat="1" ht="33.75" x14ac:dyDescent="0.2">
      <c r="A99" s="198" t="str">
        <f>PLANILHA!A113</f>
        <v>11.3.1</v>
      </c>
      <c r="B99" s="90" t="str">
        <f>PLANILHA!B113</f>
        <v>SINAPI
91845</v>
      </c>
      <c r="C99" s="114" t="str">
        <f>PLANILHA!C113</f>
        <v>ELETRODUTO FLEXÍVEL CORRUGADO REFORÇADO, PVC, DN 25 MM (3/4"), PARA CIRCUITOS TERMINAIS, INSTALADO EM LAJE - FORNECIMENTO E INSTALAÇÃO. AF_03/2023</v>
      </c>
      <c r="D99" s="187" t="s">
        <v>236</v>
      </c>
      <c r="E99" s="111" t="s">
        <v>11</v>
      </c>
      <c r="F99" s="109">
        <v>91.95</v>
      </c>
      <c r="G99" s="188"/>
      <c r="H99" s="144"/>
      <c r="I99" s="62"/>
    </row>
    <row r="100" spans="1:9" s="11" customFormat="1" ht="37.5" customHeight="1" x14ac:dyDescent="0.2">
      <c r="A100" s="198" t="str">
        <f>PLANILHA!A114</f>
        <v>11.3.2</v>
      </c>
      <c r="B100" s="90" t="str">
        <f>PLANILHA!B114</f>
        <v>SINAPI
91873</v>
      </c>
      <c r="C100" s="114" t="str">
        <f>PLANILHA!C114</f>
        <v>ELETRODUTO RÍGIDO ROSCÁVEL, PVC, DN 40 MM (1 1/4"), PARA CIRCUITOS TERMINAIS, INSTALADO EM PAREDE - FORNECIMENTO E INSTALAÇÃO. AF_03/2023</v>
      </c>
      <c r="D100" s="187" t="s">
        <v>236</v>
      </c>
      <c r="E100" s="111" t="s">
        <v>11</v>
      </c>
      <c r="F100" s="109">
        <v>12.95</v>
      </c>
      <c r="G100" s="188"/>
      <c r="H100" s="144"/>
      <c r="I100" s="62"/>
    </row>
    <row r="101" spans="1:9" s="11" customFormat="1" ht="24.75" customHeight="1" x14ac:dyDescent="0.2">
      <c r="A101" s="198" t="str">
        <f>PLANILHA!A115</f>
        <v>11.3.3</v>
      </c>
      <c r="B101" s="90" t="str">
        <f>PLANILHA!B115</f>
        <v>SINAPI
91870</v>
      </c>
      <c r="C101" s="114" t="str">
        <f>PLANILHA!C115</f>
        <v>ELETRODUTO RÍGIDO ROSCÁVEL, PVC, DN 20 MM (1/2"), PARA CIRCUITOS TERMINAIS, INSTALADO EM PAREDE - FORNECIMENTO E INSTALAÇÃO. AF_03/2023</v>
      </c>
      <c r="D101" s="187" t="s">
        <v>236</v>
      </c>
      <c r="E101" s="111" t="s">
        <v>11</v>
      </c>
      <c r="F101" s="109">
        <v>1.5</v>
      </c>
      <c r="G101" s="188"/>
      <c r="H101" s="144"/>
      <c r="I101" s="62"/>
    </row>
    <row r="102" spans="1:9" s="11" customFormat="1" ht="22.5" x14ac:dyDescent="0.2">
      <c r="A102" s="198" t="str">
        <f>PLANILHA!A116</f>
        <v>11.3.4</v>
      </c>
      <c r="B102" s="90" t="str">
        <f>PLANILHA!B116</f>
        <v>SINAPI
93008</v>
      </c>
      <c r="C102" s="114" t="str">
        <f>PLANILHA!C116</f>
        <v>ELETRODUTO RÍGIDO ROSCÁVEL, PVC, DN 50 MM (1 1/2"), PARA REDE ENTERRADA DE DISTRIBUIÇÃO DE ENERGIA ELÉTRICA - FORNECIMENTO E INSTALAÇÃO. AF_12/202</v>
      </c>
      <c r="D102" s="187" t="s">
        <v>236</v>
      </c>
      <c r="E102" s="111" t="s">
        <v>11</v>
      </c>
      <c r="F102" s="109">
        <v>4</v>
      </c>
      <c r="G102" s="188"/>
      <c r="H102" s="144"/>
      <c r="I102" s="62"/>
    </row>
    <row r="103" spans="1:9" s="11" customFormat="1" ht="33.75" x14ac:dyDescent="0.2">
      <c r="A103" s="198" t="str">
        <f>PLANILHA!A117</f>
        <v>11.3.5</v>
      </c>
      <c r="B103" s="90" t="str">
        <f>PLANILHA!B117</f>
        <v xml:space="preserve">DER - ES
160322 </v>
      </c>
      <c r="C103" s="114" t="str">
        <f>PLANILHA!C117</f>
        <v>Abraçadeira tipo "D" com cunha, diâmetro 1", ref. TEL-095, marca de referência Termotécnica ou
equivalente</v>
      </c>
      <c r="D103" s="187" t="s">
        <v>236</v>
      </c>
      <c r="E103" s="111" t="s">
        <v>72</v>
      </c>
      <c r="F103" s="109">
        <v>2</v>
      </c>
      <c r="G103" s="188"/>
      <c r="H103" s="144"/>
      <c r="I103" s="62"/>
    </row>
    <row r="104" spans="1:9" s="11" customFormat="1" ht="15" customHeight="1" x14ac:dyDescent="0.2">
      <c r="A104" s="199" t="str">
        <f>PLANILHA!A118</f>
        <v>11.4</v>
      </c>
      <c r="B104" s="272" t="s">
        <v>45</v>
      </c>
      <c r="C104" s="272"/>
      <c r="D104" s="272"/>
      <c r="E104" s="272"/>
      <c r="F104" s="272"/>
      <c r="G104" s="188"/>
      <c r="H104" s="144"/>
      <c r="I104" s="62"/>
    </row>
    <row r="105" spans="1:9" s="11" customFormat="1" ht="25.5" customHeight="1" x14ac:dyDescent="0.2">
      <c r="A105" s="198" t="str">
        <f>PLANILHA!A119</f>
        <v>11.4.1</v>
      </c>
      <c r="B105" s="90" t="str">
        <f>PLANILHA!B119</f>
        <v>SINAPI
91924</v>
      </c>
      <c r="C105" s="185" t="str">
        <f>PLANILHA!C119</f>
        <v>CABO DE COBRE FLEXÍVEL ISOLADO, 1,5 MM², ANTI-CHAMA 450/750 V, PARA CIRCUITOS TERMINAIS - FORNECIMENTO E INSTALAÇÃO. AF_03/2023</v>
      </c>
      <c r="D105" s="187" t="s">
        <v>237</v>
      </c>
      <c r="E105" s="111" t="s">
        <v>11</v>
      </c>
      <c r="F105" s="109">
        <v>142.1</v>
      </c>
      <c r="G105" s="188"/>
      <c r="H105" s="144"/>
      <c r="I105" s="62"/>
    </row>
    <row r="106" spans="1:9" s="11" customFormat="1" ht="27" customHeight="1" x14ac:dyDescent="0.2">
      <c r="A106" s="198" t="str">
        <f>PLANILHA!A120</f>
        <v>11.4.2</v>
      </c>
      <c r="B106" s="90" t="str">
        <f>PLANILHA!B120</f>
        <v>SINAPI
91932</v>
      </c>
      <c r="C106" s="185" t="str">
        <f>PLANILHA!C120</f>
        <v>CABO DE COBRE FLEXÍVEL ISOLADO, 10 MM², ANTI-CHAMA 450/750 V, PARA CIRCUITOS TERMINAIS - FORNECIMENTO E INSTALAÇÃO. AF_03/2023</v>
      </c>
      <c r="D106" s="187" t="s">
        <v>237</v>
      </c>
      <c r="E106" s="111" t="s">
        <v>11</v>
      </c>
      <c r="F106" s="109">
        <v>23.2</v>
      </c>
      <c r="G106" s="188"/>
      <c r="H106" s="144"/>
      <c r="I106" s="62"/>
    </row>
    <row r="107" spans="1:9" s="11" customFormat="1" ht="24" customHeight="1" x14ac:dyDescent="0.2">
      <c r="A107" s="198" t="str">
        <f>PLANILHA!A121</f>
        <v>11.4.3</v>
      </c>
      <c r="B107" s="90" t="str">
        <f>PLANILHA!B121</f>
        <v>SINAPI
91926</v>
      </c>
      <c r="C107" s="185" t="str">
        <f>PLANILHA!C121</f>
        <v>CABO DE COBRE FLEXÍVEL ISOLADO, 2,5 MM², ANTI-CHAMA 450/750 V, PARA CIRCUITOS TERMINAIS - FORNECIMENTO E INSTALAÇÃO. AF_03/2023</v>
      </c>
      <c r="D107" s="187" t="s">
        <v>237</v>
      </c>
      <c r="E107" s="111" t="s">
        <v>11</v>
      </c>
      <c r="F107" s="109">
        <v>193.5</v>
      </c>
      <c r="G107" s="188"/>
      <c r="H107" s="144"/>
      <c r="I107" s="62"/>
    </row>
    <row r="108" spans="1:9" s="11" customFormat="1" ht="25.5" customHeight="1" x14ac:dyDescent="0.2">
      <c r="A108" s="198" t="str">
        <f>PLANILHA!A122</f>
        <v>11.4.4</v>
      </c>
      <c r="B108" s="90" t="str">
        <f>PLANILHA!B122</f>
        <v>SINAPI
91928</v>
      </c>
      <c r="C108" s="185" t="str">
        <f>PLANILHA!C122</f>
        <v>CABO DE COBRE FLEXÍVEL ISOLADO, 4 MM², ANTI-CHAMA 450/750 V, PARA CIRCUITOS TERMINAIS - FORNECIMENTO E INSTALAÇÃO. AF_03/2023</v>
      </c>
      <c r="D108" s="187" t="s">
        <v>237</v>
      </c>
      <c r="E108" s="111" t="s">
        <v>11</v>
      </c>
      <c r="F108" s="109">
        <v>35.799999999999997</v>
      </c>
      <c r="G108" s="188"/>
      <c r="H108" s="144"/>
      <c r="I108" s="62"/>
    </row>
    <row r="109" spans="1:9" s="11" customFormat="1" ht="25.5" customHeight="1" x14ac:dyDescent="0.2">
      <c r="A109" s="198" t="str">
        <f>PLANILHA!A123</f>
        <v>11.4.5</v>
      </c>
      <c r="B109" s="90" t="str">
        <f>PLANILHA!B123</f>
        <v xml:space="preserve">DER - ES
151807 </v>
      </c>
      <c r="C109" s="185" t="str">
        <f>PLANILHA!C123</f>
        <v>Ponto padrão de ventilador no teto - considerando eletroduto PVC rígido de 3/4" inclusive conexões (4.5m), fio isolado PVC de 2.5mm2 (21.6m) e caixa PVC 4x4" (1 und)</v>
      </c>
      <c r="D109" s="187" t="s">
        <v>565</v>
      </c>
      <c r="E109" s="111" t="s">
        <v>14</v>
      </c>
      <c r="F109" s="109">
        <v>4</v>
      </c>
      <c r="G109" s="188"/>
      <c r="H109" s="144"/>
      <c r="I109" s="62"/>
    </row>
    <row r="110" spans="1:9" s="11" customFormat="1" ht="25.5" customHeight="1" x14ac:dyDescent="0.2">
      <c r="A110" s="198" t="str">
        <f>PLANILHA!A124</f>
        <v>11.4.6</v>
      </c>
      <c r="B110" s="90" t="str">
        <f>PLANILHA!B124</f>
        <v xml:space="preserve">DER - ES
151803 </v>
      </c>
      <c r="C110" s="185" t="str">
        <f>PLANILHA!C124</f>
        <v>Ponto padrão de tomada 2 pólos mais terra - considerando eletroduto PVC rígido de 3/4" inclusive conexões (5.0m), fio isolado PVC de 2.5mm2 (16.5m) e caixa pvc 4x2" (1 und)</v>
      </c>
      <c r="D110" s="187" t="s">
        <v>569</v>
      </c>
      <c r="E110" s="111" t="s">
        <v>14</v>
      </c>
      <c r="F110" s="109">
        <v>1</v>
      </c>
      <c r="G110" s="188"/>
      <c r="H110" s="144"/>
      <c r="I110" s="62"/>
    </row>
    <row r="111" spans="1:9" s="11" customFormat="1" ht="25.5" customHeight="1" x14ac:dyDescent="0.2">
      <c r="A111" s="198" t="str">
        <f>PLANILHA!A125</f>
        <v>11.4.6</v>
      </c>
      <c r="B111" s="90" t="str">
        <f>PLANILHA!B125</f>
        <v xml:space="preserve">DER - ES
151815 </v>
      </c>
      <c r="C111" s="185" t="str">
        <f>PLANILHA!C125</f>
        <v>Ponto padrão de interruptor para ventilador - considerando eletroduto PVC rígido de 3/4" inclusive conexões
(3.3m), fio isolado PVC de 2.5mm2 (12.0m) e caixa PVC 4x2" (1 und)</v>
      </c>
      <c r="D111" s="187" t="s">
        <v>565</v>
      </c>
      <c r="E111" s="111" t="s">
        <v>14</v>
      </c>
      <c r="F111" s="109">
        <v>4</v>
      </c>
      <c r="G111" s="188"/>
      <c r="H111" s="144"/>
      <c r="I111" s="62"/>
    </row>
    <row r="112" spans="1:9" s="11" customFormat="1" ht="15" customHeight="1" x14ac:dyDescent="0.2">
      <c r="A112" s="199" t="str">
        <f>PLANILHA!A126</f>
        <v>11.5</v>
      </c>
      <c r="B112" s="272" t="s">
        <v>55</v>
      </c>
      <c r="C112" s="272"/>
      <c r="D112" s="272"/>
      <c r="E112" s="272"/>
      <c r="F112" s="272"/>
      <c r="G112" s="188"/>
      <c r="H112" s="144"/>
      <c r="I112" s="62"/>
    </row>
    <row r="113" spans="1:9" s="11" customFormat="1" ht="28.5" customHeight="1" x14ac:dyDescent="0.2">
      <c r="A113" s="198" t="str">
        <f>PLANILHA!A127</f>
        <v>11.5.1</v>
      </c>
      <c r="B113" s="90" t="str">
        <f>PLANILHA!B127</f>
        <v>SINAPI
91946</v>
      </c>
      <c r="C113" s="167" t="str">
        <f>PLANILHA!C127</f>
        <v>SUPORTE PARAFUSADO COM PLACA DE ENCAIXE 4" X 2" MÉDIO (1,30 M DO PISO) PARA PONTO ELÉTRICO - FORNECIMENTO E INSTALAÇÃO. AF_03/2023</v>
      </c>
      <c r="D113" s="187" t="s">
        <v>237</v>
      </c>
      <c r="E113" s="111" t="s">
        <v>70</v>
      </c>
      <c r="F113" s="109">
        <v>7</v>
      </c>
      <c r="G113" s="188"/>
      <c r="H113" s="144"/>
      <c r="I113" s="62"/>
    </row>
    <row r="114" spans="1:9" s="11" customFormat="1" ht="25.5" customHeight="1" x14ac:dyDescent="0.2">
      <c r="A114" s="198" t="str">
        <f>PLANILHA!A128</f>
        <v>11.5.2</v>
      </c>
      <c r="B114" s="90" t="str">
        <f>PLANILHA!B128</f>
        <v>SINAPI
91952</v>
      </c>
      <c r="C114" s="167" t="str">
        <f>PLANILHA!C128</f>
        <v xml:space="preserve"> INTERRUPTOR SIMPLES (1 MÓDULO), 10A/250V, SEM SUPORTE E SEM PLACA - FORNECIMENTO E INSTALAÇÃO. AF_03/2023</v>
      </c>
      <c r="D114" s="187" t="s">
        <v>237</v>
      </c>
      <c r="E114" s="111" t="s">
        <v>70</v>
      </c>
      <c r="F114" s="109">
        <v>7</v>
      </c>
      <c r="G114" s="188"/>
      <c r="H114" s="144"/>
      <c r="I114" s="62"/>
    </row>
    <row r="115" spans="1:9" s="11" customFormat="1" ht="24.75" customHeight="1" x14ac:dyDescent="0.2">
      <c r="A115" s="198" t="str">
        <f>PLANILHA!A129</f>
        <v>11.5.3</v>
      </c>
      <c r="B115" s="90" t="str">
        <f>PLANILHA!B129</f>
        <v>SINAPI
91994</v>
      </c>
      <c r="C115" s="167" t="str">
        <f>PLANILHA!C129</f>
        <v>TOMADA MÉDIA DE EMBUTIR (1 MÓDULO), 2P+T 10 A, SEM SUPORTE E SEM PLACA - FORNECIMENTO E INSTALAÇÃO. AF_03/2023</v>
      </c>
      <c r="D115" s="187" t="s">
        <v>237</v>
      </c>
      <c r="E115" s="111" t="s">
        <v>70</v>
      </c>
      <c r="F115" s="109">
        <v>2</v>
      </c>
      <c r="G115" s="188"/>
      <c r="H115" s="144"/>
      <c r="I115" s="62"/>
    </row>
    <row r="116" spans="1:9" s="11" customFormat="1" ht="25.5" customHeight="1" x14ac:dyDescent="0.2">
      <c r="A116" s="198" t="str">
        <f>PLANILHA!A130</f>
        <v>11.5.4</v>
      </c>
      <c r="B116" s="90" t="str">
        <f>PLANILHA!B130</f>
        <v>SINAPI
92001</v>
      </c>
      <c r="C116" s="167" t="str">
        <f>PLANILHA!C130</f>
        <v>TOMADA BAIXA DE EMBUTIR (1 MÓDULO), 2P+T 20 A, INCLUINDO SUPORTE E PLACA - FORNECIMENTO E INSTALAÇÃO. AF_03/2023</v>
      </c>
      <c r="D116" s="187" t="s">
        <v>237</v>
      </c>
      <c r="E116" s="111" t="s">
        <v>14</v>
      </c>
      <c r="F116" s="109">
        <v>6</v>
      </c>
      <c r="G116" s="188"/>
      <c r="H116" s="144"/>
      <c r="I116" s="62"/>
    </row>
    <row r="117" spans="1:9" s="11" customFormat="1" ht="15" customHeight="1" x14ac:dyDescent="0.2">
      <c r="A117" s="199" t="str">
        <f>PLANILHA!A131</f>
        <v>11.6</v>
      </c>
      <c r="B117" s="270" t="s">
        <v>44</v>
      </c>
      <c r="C117" s="270"/>
      <c r="D117" s="270"/>
      <c r="E117" s="270"/>
      <c r="F117" s="270"/>
      <c r="G117" s="188"/>
      <c r="H117" s="144"/>
      <c r="I117" s="62"/>
    </row>
    <row r="118" spans="1:9" s="11" customFormat="1" ht="22.5" x14ac:dyDescent="0.2">
      <c r="A118" s="198" t="str">
        <f>PLANILHA!A132</f>
        <v>11.6.1</v>
      </c>
      <c r="B118" s="90" t="str">
        <f>PLANILHA!B132</f>
        <v>SINAPI
93653</v>
      </c>
      <c r="C118" s="167" t="str">
        <f>PLANILHA!C132</f>
        <v>DISJUNTOR MONOPOLAR TIPO DIN, CORRENTE NOMINAL DE 10A - FORNECIMENTO E INSTALAÇÃO. AF_10/2020</v>
      </c>
      <c r="D118" s="187" t="s">
        <v>236</v>
      </c>
      <c r="E118" s="111" t="s">
        <v>14</v>
      </c>
      <c r="F118" s="109">
        <v>4</v>
      </c>
      <c r="G118" s="188"/>
      <c r="H118" s="144"/>
      <c r="I118" s="62"/>
    </row>
    <row r="119" spans="1:9" s="11" customFormat="1" ht="22.5" x14ac:dyDescent="0.2">
      <c r="A119" s="198" t="str">
        <f>PLANILHA!A133</f>
        <v>11.6.2</v>
      </c>
      <c r="B119" s="90" t="str">
        <f>PLANILHA!B133</f>
        <v>SINAPI
93666</v>
      </c>
      <c r="C119" s="167" t="str">
        <f>PLANILHA!C133</f>
        <v xml:space="preserve"> DISJUNTOR BIPOLAR TIPO DIN, CORRENTE NOMINAL DE 50A - FORNECIMENTO E INSTALAÇÃO. AF_10/2020</v>
      </c>
      <c r="D119" s="187" t="s">
        <v>236</v>
      </c>
      <c r="E119" s="111" t="s">
        <v>14</v>
      </c>
      <c r="F119" s="109">
        <v>1</v>
      </c>
      <c r="G119" s="188"/>
      <c r="H119" s="144"/>
      <c r="I119" s="62"/>
    </row>
    <row r="120" spans="1:9" s="11" customFormat="1" ht="22.5" x14ac:dyDescent="0.2">
      <c r="A120" s="198" t="str">
        <f>PLANILHA!A134</f>
        <v>11.6.3</v>
      </c>
      <c r="B120" s="90" t="str">
        <f>PLANILHA!B134</f>
        <v>SINAPI
93654</v>
      </c>
      <c r="C120" s="167" t="str">
        <f>PLANILHA!C134</f>
        <v>DISJUNTOR MONOPOLAR TIPO DIN, CORRENTE NOMINAL DE 16A - FORNECIMENTO E INSTALAÇÃO. AF_10/2020</v>
      </c>
      <c r="D120" s="187" t="s">
        <v>236</v>
      </c>
      <c r="E120" s="111" t="s">
        <v>14</v>
      </c>
      <c r="F120" s="109">
        <v>1</v>
      </c>
      <c r="G120" s="188"/>
      <c r="H120" s="144"/>
      <c r="I120" s="62"/>
    </row>
    <row r="121" spans="1:9" s="11" customFormat="1" ht="22.5" x14ac:dyDescent="0.2">
      <c r="A121" s="198" t="str">
        <f>PLANILHA!A135</f>
        <v>11.6.4</v>
      </c>
      <c r="B121" s="90" t="str">
        <f>PLANILHA!B135</f>
        <v>SINAPI
93660</v>
      </c>
      <c r="C121" s="167" t="str">
        <f>PLANILHA!C135</f>
        <v>DISJUNTOR BIPOLAR TIPO DIN, CORRENTE NOMINAL DE 10A - FORNECIMENTO E INSTALAÇÃO. AF_10/2020</v>
      </c>
      <c r="D121" s="187" t="s">
        <v>236</v>
      </c>
      <c r="E121" s="111" t="s">
        <v>14</v>
      </c>
      <c r="F121" s="109">
        <v>1</v>
      </c>
      <c r="G121" s="188"/>
      <c r="H121" s="144"/>
      <c r="I121" s="62"/>
    </row>
    <row r="122" spans="1:9" s="11" customFormat="1" ht="15.75" customHeight="1" x14ac:dyDescent="0.2">
      <c r="A122" s="199">
        <f>PLANILHA!A137</f>
        <v>12</v>
      </c>
      <c r="B122" s="270" t="s">
        <v>48</v>
      </c>
      <c r="C122" s="270"/>
      <c r="D122" s="270"/>
      <c r="E122" s="270"/>
      <c r="F122" s="270"/>
      <c r="G122" s="188"/>
      <c r="H122" s="144"/>
      <c r="I122" s="62"/>
    </row>
    <row r="123" spans="1:9" s="11" customFormat="1" ht="22.5" x14ac:dyDescent="0.2">
      <c r="A123" s="198" t="str">
        <f>PLANILHA!A138</f>
        <v>12.1</v>
      </c>
      <c r="B123" s="90" t="str">
        <f>PLANILHA!B138</f>
        <v>SINAPI
103782</v>
      </c>
      <c r="C123" s="167" t="str">
        <f>PLANILHA!C138</f>
        <v>LUMINÁRIA TIPO PLAFON CIRCULAR, DE SOBREPOR, COM LED DE 12/13 W - FORNECIMENTO E INSTALAÇÃO. AF_03/2022</v>
      </c>
      <c r="D123" s="187" t="s">
        <v>238</v>
      </c>
      <c r="E123" s="113" t="s">
        <v>14</v>
      </c>
      <c r="F123" s="109">
        <v>5</v>
      </c>
      <c r="G123" s="188"/>
      <c r="H123" s="144"/>
      <c r="I123" s="62"/>
    </row>
    <row r="124" spans="1:9" s="11" customFormat="1" ht="36.75" customHeight="1" x14ac:dyDescent="0.2">
      <c r="A124" s="198" t="str">
        <f>PLANILHA!A139</f>
        <v>12.2</v>
      </c>
      <c r="B124" s="90" t="str">
        <f>PLANILHA!B139</f>
        <v>SINAPI
181002</v>
      </c>
      <c r="C124" s="167" t="str">
        <f>PLANILHA!C139</f>
        <v>Luminaria sobrepor compl., corpo ch. aço pintada branca, refletor aletas parabólicas alum.alta pureza e refletância inclusive 2 lâmpadas LED T8 20W temp. de cor 5000k bivolt c/ 1,20m - Ref. CS232AL-N - AMES, 2447 - LUMAVI OU EQUIVALENTE</v>
      </c>
      <c r="D124" s="187" t="s">
        <v>238</v>
      </c>
      <c r="E124" s="111" t="s">
        <v>14</v>
      </c>
      <c r="F124" s="109">
        <v>7</v>
      </c>
      <c r="G124" s="188"/>
      <c r="H124" s="144"/>
      <c r="I124" s="62"/>
    </row>
    <row r="125" spans="1:9" s="11" customFormat="1" ht="22.5" x14ac:dyDescent="0.2">
      <c r="A125" s="198" t="str">
        <f>PLANILHA!A140</f>
        <v>12.3</v>
      </c>
      <c r="B125" s="90" t="str">
        <f>PLANILHA!B140</f>
        <v>DER - ES
180702</v>
      </c>
      <c r="C125" s="167" t="str">
        <f>PLANILHA!C140</f>
        <v>Ventilador de teto base madeira sem alojamento para luminária, ref. Tron ou equivalente, com comando de interruptor simples, sem dimer para regulagem de velocidade</v>
      </c>
      <c r="D125" s="187" t="s">
        <v>565</v>
      </c>
      <c r="E125" s="111" t="s">
        <v>14</v>
      </c>
      <c r="F125" s="109">
        <v>4</v>
      </c>
      <c r="G125" s="188"/>
      <c r="H125" s="144"/>
      <c r="I125" s="62"/>
    </row>
    <row r="126" spans="1:9" s="11" customFormat="1" ht="22.5" x14ac:dyDescent="0.2">
      <c r="A126" s="198" t="str">
        <f>PLANILHA!A141</f>
        <v>12.4</v>
      </c>
      <c r="B126" s="90" t="str">
        <f>PLANILHA!B141</f>
        <v>DER - ES
170562</v>
      </c>
      <c r="C126" s="167" t="str">
        <f>PLANILHA!C141</f>
        <v>Bebebedouro elétrico de pressão para portadores de necessidades especiais IBBL BDF300 ou equivalente</v>
      </c>
      <c r="D126" s="187" t="s">
        <v>569</v>
      </c>
      <c r="E126" s="111" t="s">
        <v>14</v>
      </c>
      <c r="F126" s="109">
        <v>1</v>
      </c>
      <c r="G126" s="188"/>
      <c r="H126" s="144"/>
      <c r="I126" s="62"/>
    </row>
    <row r="127" spans="1:9" s="168" customFormat="1" ht="15" customHeight="1" x14ac:dyDescent="0.2">
      <c r="A127" s="199">
        <f>PLANILHA!A143</f>
        <v>13</v>
      </c>
      <c r="B127" s="284" t="s">
        <v>71</v>
      </c>
      <c r="C127" s="284"/>
      <c r="D127" s="284"/>
      <c r="E127" s="284"/>
      <c r="F127" s="284"/>
      <c r="G127" s="188"/>
      <c r="H127" s="144"/>
    </row>
    <row r="128" spans="1:9" s="168" customFormat="1" ht="33.75" x14ac:dyDescent="0.2">
      <c r="A128" s="198" t="str">
        <f>PLANILHA!A144</f>
        <v>13.1</v>
      </c>
      <c r="B128" s="90" t="str">
        <f>PLANILHA!B144</f>
        <v>DER - ES
160334</v>
      </c>
      <c r="C128" s="167" t="str">
        <f>PLANILHA!C144</f>
        <v>Terminal estanhado de 1 compressão 1 furo, 50mm², ref. TEL-5150, marca de referência Termotécnica ou
equivalente</v>
      </c>
      <c r="D128" s="187" t="s">
        <v>246</v>
      </c>
      <c r="E128" s="111" t="s">
        <v>14</v>
      </c>
      <c r="F128" s="109">
        <v>4</v>
      </c>
      <c r="G128" s="188"/>
      <c r="H128" s="144"/>
    </row>
    <row r="129" spans="1:8" s="168" customFormat="1" ht="37.5" customHeight="1" x14ac:dyDescent="0.2">
      <c r="A129" s="198" t="str">
        <f>PLANILHA!A145</f>
        <v>13.2</v>
      </c>
      <c r="B129" s="90" t="str">
        <f>PLANILHA!B145</f>
        <v>DER - ES
160305</v>
      </c>
      <c r="C129" s="167" t="str">
        <f>PLANILHA!C145</f>
        <v>Condutor de cobre nú, seção de 35mm2, inclusive suportes isoladores e acessórios de fixação, conforme projeto</v>
      </c>
      <c r="D129" s="187" t="s">
        <v>247</v>
      </c>
      <c r="E129" s="111" t="s">
        <v>108</v>
      </c>
      <c r="F129" s="109">
        <v>80.650000000000006</v>
      </c>
      <c r="G129" s="188"/>
      <c r="H129" s="144"/>
    </row>
    <row r="130" spans="1:8" s="168" customFormat="1" ht="26.25" customHeight="1" x14ac:dyDescent="0.2">
      <c r="A130" s="198" t="str">
        <f>PLANILHA!A146</f>
        <v>13.3</v>
      </c>
      <c r="B130" s="90" t="str">
        <f>PLANILHA!B146</f>
        <v>SINAPI
96985</v>
      </c>
      <c r="C130" s="167" t="str">
        <f>PLANILHA!C146</f>
        <v>HASTE DE ATERRAMENTO, DIÂMETRO 5/8", COM 3 METROS - FORNECIMENTO E INSTALAÇÃO. AF_08/2023</v>
      </c>
      <c r="D130" s="187" t="s">
        <v>246</v>
      </c>
      <c r="E130" s="111" t="s">
        <v>14</v>
      </c>
      <c r="F130" s="109">
        <v>4</v>
      </c>
      <c r="G130" s="188"/>
      <c r="H130" s="144"/>
    </row>
    <row r="131" spans="1:8" s="168" customFormat="1" ht="26.25" customHeight="1" x14ac:dyDescent="0.2">
      <c r="A131" s="198" t="str">
        <f>PLANILHA!A147</f>
        <v>13.4</v>
      </c>
      <c r="B131" s="90" t="str">
        <f>PLANILHA!B147</f>
        <v xml:space="preserve">DER - ES
160316 </v>
      </c>
      <c r="C131" s="167" t="str">
        <f>PLANILHA!C147</f>
        <v>Caixa de inspeção em PVC, diâmetro 300 mm, ref TEL-552, marca de referência Termotécnica ou equivalente, inclusive escavação e reaterro</v>
      </c>
      <c r="D131" s="187" t="s">
        <v>246</v>
      </c>
      <c r="E131" s="111" t="s">
        <v>14</v>
      </c>
      <c r="F131" s="109">
        <v>4</v>
      </c>
      <c r="G131" s="188"/>
      <c r="H131" s="144"/>
    </row>
    <row r="132" spans="1:8" s="168" customFormat="1" ht="33.75" x14ac:dyDescent="0.2">
      <c r="A132" s="198" t="str">
        <f>PLANILHA!A148</f>
        <v>13.5</v>
      </c>
      <c r="B132" s="90" t="str">
        <f>PLANILHA!B148</f>
        <v>DER - ES
160313</v>
      </c>
      <c r="C132" s="167" t="str">
        <f>PLANILHA!C148</f>
        <v>Fixador universal latão estanhado p/ cabos 16 a 70 mm2 ref. 5024, incl. parafuso sextavado M6x45mm, arruela lisa 1/4", bucha nº8, vedação dos furos c/ poliuretano ref. 5905, marca de ref. Termotécnica ou equivalente</v>
      </c>
      <c r="D132" s="187" t="s">
        <v>246</v>
      </c>
      <c r="E132" s="111" t="s">
        <v>14</v>
      </c>
      <c r="F132" s="109">
        <v>4</v>
      </c>
      <c r="G132" s="188"/>
      <c r="H132" s="144"/>
    </row>
    <row r="133" spans="1:8" s="4" customFormat="1" ht="15" customHeight="1" x14ac:dyDescent="0.2">
      <c r="A133" s="199">
        <f>PLANILHA!A150</f>
        <v>14</v>
      </c>
      <c r="B133" s="270" t="s">
        <v>46</v>
      </c>
      <c r="C133" s="270"/>
      <c r="D133" s="270"/>
      <c r="E133" s="270"/>
      <c r="F133" s="270"/>
      <c r="G133" s="169"/>
      <c r="H133" s="140"/>
    </row>
    <row r="134" spans="1:8" s="4" customFormat="1" ht="13.5" customHeight="1" x14ac:dyDescent="0.2">
      <c r="A134" s="199" t="str">
        <f>PLANILHA!A151</f>
        <v>14.1</v>
      </c>
      <c r="B134" s="270" t="s">
        <v>170</v>
      </c>
      <c r="C134" s="270"/>
      <c r="D134" s="270"/>
      <c r="E134" s="270"/>
      <c r="F134" s="270"/>
      <c r="G134" s="177"/>
      <c r="H134" s="140"/>
    </row>
    <row r="135" spans="1:8" s="4" customFormat="1" ht="29.25" customHeight="1" x14ac:dyDescent="0.2">
      <c r="A135" s="198" t="str">
        <f>PLANILHA!A152</f>
        <v>14.1.1</v>
      </c>
      <c r="B135" s="90" t="str">
        <f>PLANILHA!B152</f>
        <v>SINAPI
95469</v>
      </c>
      <c r="C135" s="114" t="str">
        <f>PLANILHA!C152</f>
        <v xml:space="preserve"> VASO SANITARIO SIFONADO CONVENCIONAL COM LOUÇA BRANCA - FORNECIMENTO E INSTALAÇÃO. AF_01/2020</v>
      </c>
      <c r="D135" s="110" t="s">
        <v>195</v>
      </c>
      <c r="E135" s="111" t="s">
        <v>14</v>
      </c>
      <c r="F135" s="109">
        <v>2</v>
      </c>
      <c r="G135" s="177"/>
      <c r="H135" s="140"/>
    </row>
    <row r="136" spans="1:8" s="4" customFormat="1" ht="48" customHeight="1" x14ac:dyDescent="0.2">
      <c r="A136" s="198" t="str">
        <f>PLANILHA!A153</f>
        <v>14.1.2</v>
      </c>
      <c r="B136" s="90" t="str">
        <f>PLANILHA!B153</f>
        <v>SINAPI
93396</v>
      </c>
      <c r="C136" s="167" t="str">
        <f>PLANILHA!C153</f>
        <v xml:space="preserve"> BANCADA GRANITO CINZA, 50 X 60 CM, INCL. CUBA DE EMBUTIR OVAL LOUÇA BRANCA 35 X 50 CM, VÁLVULA METAL CROMADO, SIFÃO FLEXÍVEL PVC, ENGATE 30 CM FLEXÍVEL PLÁSTICO E TORNEIRA CROMADA DE MESA, PADRÃO POPULAR - FORNEC. E INSTALAÇÃO. AF_01/2020</v>
      </c>
      <c r="D136" s="110" t="s">
        <v>195</v>
      </c>
      <c r="E136" s="113" t="s">
        <v>14</v>
      </c>
      <c r="F136" s="109">
        <v>3</v>
      </c>
      <c r="G136" s="177"/>
      <c r="H136" s="140"/>
    </row>
    <row r="137" spans="1:8" s="4" customFormat="1" ht="47.25" customHeight="1" x14ac:dyDescent="0.2">
      <c r="A137" s="198" t="str">
        <f>PLANILHA!A154</f>
        <v>14.1.3</v>
      </c>
      <c r="B137" s="90" t="str">
        <f>PLANILHA!B154</f>
        <v>SINAPI
93441</v>
      </c>
      <c r="C137" s="167" t="str">
        <f>PLANILHA!C154</f>
        <v>BANCADA GRANITO CINZA 150 X 60 CM, COM CUBA DE EMBUTIR DE AÇO, VÁLVULA AMERICANA EM METAL, SIFÃO FLEXÍVEL EM PVC, ENGATE FLEXÍVEL 30 CM, TORNEIRA CROMADA LONGA, DE PAREDE, 1/2" OU 3/4", P/ COZINHA, PADRÃO POPULAR - FORNEC. E INSTALAÇÃO. AF_01/2020</v>
      </c>
      <c r="D137" s="110" t="s">
        <v>195</v>
      </c>
      <c r="E137" s="111" t="s">
        <v>14</v>
      </c>
      <c r="F137" s="109">
        <v>3</v>
      </c>
      <c r="G137" s="177"/>
      <c r="H137" s="140"/>
    </row>
    <row r="138" spans="1:8" s="4" customFormat="1" ht="16.5" customHeight="1" x14ac:dyDescent="0.2">
      <c r="A138" s="199" t="str">
        <f>PLANILHA!A155</f>
        <v>14.2</v>
      </c>
      <c r="B138" s="270" t="s">
        <v>47</v>
      </c>
      <c r="C138" s="270"/>
      <c r="D138" s="270"/>
      <c r="E138" s="270"/>
      <c r="F138" s="270"/>
      <c r="G138" s="177"/>
      <c r="H138" s="140"/>
    </row>
    <row r="139" spans="1:8" s="4" customFormat="1" ht="36.75" customHeight="1" x14ac:dyDescent="0.2">
      <c r="A139" s="198" t="str">
        <f>PLANILHA!A156</f>
        <v>14.2.1</v>
      </c>
      <c r="B139" s="90" t="str">
        <f>PLANILHA!B156</f>
        <v>SINAPI
94496</v>
      </c>
      <c r="C139" s="114" t="str">
        <f>PLANILHA!C156</f>
        <v>REGISTRO DE GAVETA BRUTO, LATÃO, ROSCÁVEL, 1 1/4" - FORNECIMENTO E INSTALAÇÃO. AF_08/2021</v>
      </c>
      <c r="D139" s="110" t="s">
        <v>195</v>
      </c>
      <c r="E139" s="113" t="s">
        <v>14</v>
      </c>
      <c r="F139" s="109">
        <v>4</v>
      </c>
      <c r="G139" s="177"/>
      <c r="H139" s="140"/>
    </row>
    <row r="140" spans="1:8" s="4" customFormat="1" ht="17.25" customHeight="1" x14ac:dyDescent="0.2">
      <c r="A140" s="199">
        <f>PLANILHA!A158</f>
        <v>15</v>
      </c>
      <c r="B140" s="270" t="s">
        <v>29</v>
      </c>
      <c r="C140" s="270"/>
      <c r="D140" s="270"/>
      <c r="E140" s="270"/>
      <c r="F140" s="270"/>
      <c r="G140" s="177"/>
      <c r="H140" s="140"/>
    </row>
    <row r="141" spans="1:8" s="4" customFormat="1" ht="16.5" customHeight="1" x14ac:dyDescent="0.2">
      <c r="A141" s="199" t="str">
        <f>PLANILHA!A159</f>
        <v>15.1</v>
      </c>
      <c r="B141" s="270" t="s">
        <v>30</v>
      </c>
      <c r="C141" s="270"/>
      <c r="D141" s="270"/>
      <c r="E141" s="270"/>
      <c r="F141" s="270"/>
      <c r="G141" s="177"/>
      <c r="H141" s="140"/>
    </row>
    <row r="142" spans="1:8" s="4" customFormat="1" ht="83.25" customHeight="1" x14ac:dyDescent="0.2">
      <c r="A142" s="198" t="str">
        <f>PLANILHA!A160</f>
        <v>15.1.1</v>
      </c>
      <c r="B142" s="90" t="str">
        <f>PLANILHA!B160</f>
        <v>SINAPI
88485</v>
      </c>
      <c r="C142" s="114" t="str">
        <f>PLANILHA!C160</f>
        <v>FUNDO SELADOR ACRÍLICO, APLICAÇÃO MANUAL EM PAREDE, UMA DEMÃO. AF_04/2023</v>
      </c>
      <c r="D142" s="180" t="s">
        <v>258</v>
      </c>
      <c r="E142" s="111" t="s">
        <v>9</v>
      </c>
      <c r="F142" s="109">
        <v>428.62</v>
      </c>
      <c r="G142" s="177"/>
      <c r="H142" s="140"/>
    </row>
    <row r="143" spans="1:8" s="4" customFormat="1" ht="78.75" x14ac:dyDescent="0.2">
      <c r="A143" s="198" t="str">
        <f>PLANILHA!A161</f>
        <v>15.1.2</v>
      </c>
      <c r="B143" s="90" t="str">
        <f>PLANILHA!B161</f>
        <v>SINAPI
88489</v>
      </c>
      <c r="C143" s="114" t="str">
        <f>PLANILHA!C161</f>
        <v>PINTURA LÁTEX ACRÍLICA PREMIUM, APLICAÇÃO MANUAL EM PAREDES, DUAS DEMÃOS. AF_04/2023</v>
      </c>
      <c r="D143" s="180" t="s">
        <v>253</v>
      </c>
      <c r="E143" s="111" t="s">
        <v>57</v>
      </c>
      <c r="F143" s="109">
        <v>446.94</v>
      </c>
      <c r="G143" s="177"/>
      <c r="H143" s="140"/>
    </row>
    <row r="144" spans="1:8" s="4" customFormat="1" ht="36" customHeight="1" x14ac:dyDescent="0.2">
      <c r="A144" s="198" t="str">
        <f>PLANILHA!A162</f>
        <v>15.1.3</v>
      </c>
      <c r="B144" s="90" t="str">
        <f>PLANILHA!B162</f>
        <v>SINAPI
88488</v>
      </c>
      <c r="C144" s="114" t="str">
        <f>PLANILHA!C162</f>
        <v>PINTURA LÁTEX ACRÍLICA PREMIUM, APLICAÇÃO MANUAL EM TETO, DUAS DEMÃOS. AF_04/2023</v>
      </c>
      <c r="D144" s="180" t="s">
        <v>633</v>
      </c>
      <c r="E144" s="111" t="s">
        <v>57</v>
      </c>
      <c r="F144" s="109">
        <v>40</v>
      </c>
      <c r="G144" s="177"/>
      <c r="H144" s="140"/>
    </row>
    <row r="145" spans="1:8" s="4" customFormat="1" ht="36" customHeight="1" x14ac:dyDescent="0.2">
      <c r="A145" s="248" t="str">
        <f>PLANILHA!A163</f>
        <v>15.1.4</v>
      </c>
      <c r="B145" s="90" t="str">
        <f>PLANILHA!B163</f>
        <v>SINAPI
100725</v>
      </c>
      <c r="C145" s="114" t="str">
        <f>PLANILHA!C163</f>
        <v>PINTURA COM TINTA ALQUÍDICA DE FUNDO E ACABAMENTO (ESMALTE SINTÉTICO GRAFITE) PULVERIZADA SOBRE SUPERFÍCIES METÁLICAS (EXCETO PERFIL) EXECUTADO EM OBRA (POR DEMÃO). AF_01/2020_PE</v>
      </c>
      <c r="D145" s="253" t="s">
        <v>632</v>
      </c>
      <c r="E145" s="250" t="s">
        <v>57</v>
      </c>
      <c r="F145" s="251">
        <v>320.8</v>
      </c>
      <c r="G145" s="252"/>
      <c r="H145" s="140"/>
    </row>
    <row r="146" spans="1:8" s="4" customFormat="1" ht="17.25" customHeight="1" x14ac:dyDescent="0.2">
      <c r="A146" s="189"/>
      <c r="B146" s="270"/>
      <c r="C146" s="270"/>
      <c r="D146" s="270"/>
      <c r="E146" s="270"/>
      <c r="F146" s="270"/>
      <c r="G146" s="177"/>
      <c r="H146" s="140"/>
    </row>
    <row r="147" spans="1:8" s="4" customFormat="1" ht="15" customHeight="1" x14ac:dyDescent="0.2">
      <c r="A147" s="199">
        <f>PLANILHA!A166</f>
        <v>16</v>
      </c>
      <c r="B147" s="270" t="s">
        <v>243</v>
      </c>
      <c r="C147" s="270"/>
      <c r="D147" s="270"/>
      <c r="E147" s="270"/>
      <c r="F147" s="270"/>
      <c r="G147" s="169"/>
      <c r="H147" s="140"/>
    </row>
    <row r="148" spans="1:8" s="4" customFormat="1" ht="22.5" x14ac:dyDescent="0.2">
      <c r="A148" s="198" t="str">
        <f>PLANILHA!A167</f>
        <v>16.1</v>
      </c>
      <c r="B148" s="173" t="str">
        <f>PLANILHA!B167</f>
        <v>SINAPI
101909</v>
      </c>
      <c r="C148" s="167" t="str">
        <f>PLANILHA!C167</f>
        <v>EXTINTOR DE INCÊNDIO PORTÁTIL COM CARGA DE PQS DE 6 KG, CLASSE BC - FORNECIMENTO E INSTALAÇÃO. AF_10/2020_PE</v>
      </c>
      <c r="D148" s="180" t="s">
        <v>248</v>
      </c>
      <c r="E148" s="111" t="s">
        <v>14</v>
      </c>
      <c r="F148" s="109">
        <v>2</v>
      </c>
      <c r="G148" s="177"/>
      <c r="H148" s="140"/>
    </row>
    <row r="149" spans="1:8" s="4" customFormat="1" ht="33.75" x14ac:dyDescent="0.2">
      <c r="A149" s="198" t="str">
        <f>PLANILHA!A168</f>
        <v>16.2</v>
      </c>
      <c r="B149" s="173" t="str">
        <f>PLANILHA!B168</f>
        <v>DER - ES
160612</v>
      </c>
      <c r="C149" s="167" t="str">
        <f>PLANILHA!C168</f>
        <v>Placa de sinalização de segurança CODIGO 14 - 315/158(NBR 13.434); CÓDIGO S3(NT 14/2010-ES)
("SAIDA DE EMERGÊNCIA" - seta vertical)</v>
      </c>
      <c r="D149" s="180" t="s">
        <v>249</v>
      </c>
      <c r="E149" s="111" t="s">
        <v>14</v>
      </c>
      <c r="F149" s="109">
        <v>3</v>
      </c>
      <c r="G149" s="177"/>
    </row>
    <row r="150" spans="1:8" s="4" customFormat="1" ht="33.75" x14ac:dyDescent="0.2">
      <c r="A150" s="198" t="str">
        <f>PLANILHA!A169</f>
        <v>16.3</v>
      </c>
      <c r="B150" s="173" t="str">
        <f>PLANILHA!B169</f>
        <v>DER - ES
160613</v>
      </c>
      <c r="C150" s="167" t="str">
        <f>PLANILHA!C169</f>
        <v>Ponto para iluminação de emergência completo, inclusive bloco autônomo de iluminação 2x9W com tomada
universal</v>
      </c>
      <c r="D150" s="180" t="s">
        <v>250</v>
      </c>
      <c r="E150" s="111" t="s">
        <v>14</v>
      </c>
      <c r="F150" s="109">
        <v>4</v>
      </c>
      <c r="G150" s="177"/>
    </row>
    <row r="151" spans="1:8" s="4" customFormat="1" x14ac:dyDescent="0.2">
      <c r="A151" s="198"/>
      <c r="B151" s="173"/>
      <c r="C151" s="167"/>
      <c r="D151" s="180"/>
      <c r="E151" s="111"/>
      <c r="F151" s="109"/>
      <c r="G151" s="177"/>
    </row>
    <row r="152" spans="1:8" s="4" customFormat="1" x14ac:dyDescent="0.2">
      <c r="A152" s="181"/>
      <c r="B152" s="112"/>
      <c r="C152" s="167"/>
      <c r="D152" s="180"/>
      <c r="E152" s="111"/>
      <c r="F152" s="109"/>
      <c r="G152" s="177"/>
    </row>
    <row r="153" spans="1:8" x14ac:dyDescent="0.2">
      <c r="A153" s="199">
        <f>PLANILHA!A171</f>
        <v>18</v>
      </c>
      <c r="B153" s="270" t="s">
        <v>32</v>
      </c>
      <c r="C153" s="270"/>
      <c r="D153" s="270"/>
      <c r="E153" s="270"/>
      <c r="F153" s="270"/>
      <c r="G153" s="116"/>
    </row>
    <row r="154" spans="1:8" s="4" customFormat="1" ht="12.75" customHeight="1" x14ac:dyDescent="0.2">
      <c r="A154" s="199" t="str">
        <f>PLANILHA!A172</f>
        <v>18.1</v>
      </c>
      <c r="B154" s="270" t="str">
        <f>PLANILHA!B172</f>
        <v>SERVIÇOS COMPLEMENTARES</v>
      </c>
      <c r="C154" s="270"/>
      <c r="D154" s="270"/>
      <c r="E154" s="270"/>
      <c r="F154" s="270"/>
      <c r="G154" s="177"/>
    </row>
    <row r="155" spans="1:8" s="4" customFormat="1" ht="22.5" x14ac:dyDescent="0.2">
      <c r="A155" s="198" t="str">
        <f>PLANILHA!A173</f>
        <v>18.1.1</v>
      </c>
      <c r="B155" s="90" t="str">
        <f>PLANILHA!B173</f>
        <v>DER - ES
210304</v>
      </c>
      <c r="C155" s="114" t="str">
        <f>PLANILHA!C173</f>
        <v>Banco de concreto armado aparente Fck=15 MPa, com apoios de concreto, largura de 45cm, espessura de 7cm e altura de 45cm</v>
      </c>
      <c r="D155" s="180" t="s">
        <v>583</v>
      </c>
      <c r="E155" s="111" t="s">
        <v>11</v>
      </c>
      <c r="F155" s="109">
        <v>4</v>
      </c>
      <c r="G155" s="177"/>
    </row>
    <row r="156" spans="1:8" s="4" customFormat="1" ht="12.75" customHeight="1" x14ac:dyDescent="0.2">
      <c r="A156" s="199" t="str">
        <f>PLANILHA!A172</f>
        <v>18.1</v>
      </c>
      <c r="B156" s="270" t="s">
        <v>31</v>
      </c>
      <c r="C156" s="270"/>
      <c r="D156" s="270"/>
      <c r="E156" s="270"/>
      <c r="F156" s="270"/>
      <c r="G156" s="177"/>
    </row>
    <row r="157" spans="1:8" s="4" customFormat="1" ht="33.75" x14ac:dyDescent="0.2">
      <c r="A157" s="198" t="str">
        <f>PLANILHA!A173</f>
        <v>18.1.1</v>
      </c>
      <c r="B157" s="90" t="str">
        <f>PLANILHA!B173</f>
        <v>DER - ES
210304</v>
      </c>
      <c r="C157" s="114" t="str">
        <f>PLANILHA!C173</f>
        <v>Banco de concreto armado aparente Fck=15 MPa, com apoios de concreto, largura de 45cm, espessura de 7cm e altura de 45cm</v>
      </c>
      <c r="D157" s="180" t="s">
        <v>255</v>
      </c>
      <c r="E157" s="111" t="s">
        <v>9</v>
      </c>
      <c r="F157" s="109">
        <v>106.75</v>
      </c>
      <c r="G157" s="177"/>
    </row>
    <row r="158" spans="1:8" s="4" customFormat="1" x14ac:dyDescent="0.2">
      <c r="A158" s="181"/>
      <c r="B158" s="112"/>
      <c r="C158" s="167"/>
      <c r="D158" s="180"/>
      <c r="E158" s="111"/>
      <c r="F158" s="109"/>
      <c r="G158" s="177"/>
    </row>
    <row r="159" spans="1:8" x14ac:dyDescent="0.2">
      <c r="A159" s="97"/>
      <c r="B159" s="118"/>
      <c r="C159" s="63"/>
      <c r="D159" s="119"/>
      <c r="E159" s="136"/>
      <c r="F159" s="63"/>
      <c r="G159" s="7"/>
      <c r="H159" s="7"/>
    </row>
    <row r="160" spans="1:8" ht="15" customHeight="1" x14ac:dyDescent="0.2">
      <c r="A160" s="265" t="str">
        <f>PLANILHA!A180</f>
        <v>Vargem Alta, 05 de maio de 2025</v>
      </c>
      <c r="B160" s="265"/>
      <c r="C160" s="265"/>
      <c r="D160" s="119"/>
      <c r="E160" s="136"/>
      <c r="F160" s="63"/>
      <c r="G160" s="7"/>
      <c r="H160" s="7"/>
    </row>
    <row r="161" spans="1:8" x14ac:dyDescent="0.2">
      <c r="A161" s="97"/>
      <c r="B161" s="118"/>
      <c r="C161" s="63"/>
      <c r="D161" s="119"/>
      <c r="E161" s="136"/>
      <c r="F161" s="63"/>
      <c r="G161" s="7"/>
      <c r="H161" s="7"/>
    </row>
    <row r="162" spans="1:8" x14ac:dyDescent="0.2">
      <c r="A162" s="97"/>
      <c r="B162" s="118"/>
      <c r="C162" s="63"/>
      <c r="D162" s="119"/>
      <c r="E162" s="136"/>
      <c r="F162" s="63"/>
      <c r="G162" s="7"/>
      <c r="H162" s="7"/>
    </row>
    <row r="163" spans="1:8" x14ac:dyDescent="0.2">
      <c r="A163" s="97"/>
      <c r="B163" s="118"/>
      <c r="C163" s="63"/>
      <c r="D163" s="119"/>
      <c r="E163" s="136"/>
      <c r="F163" s="63"/>
      <c r="G163" s="7"/>
      <c r="H163" s="7"/>
    </row>
    <row r="164" spans="1:8" x14ac:dyDescent="0.2">
      <c r="A164" s="283"/>
      <c r="B164" s="283"/>
      <c r="C164" s="13" t="s">
        <v>298</v>
      </c>
      <c r="D164" s="192" t="s">
        <v>297</v>
      </c>
      <c r="E164" s="13"/>
      <c r="F164" s="13"/>
      <c r="G164" s="8"/>
      <c r="H164" s="7"/>
    </row>
    <row r="165" spans="1:8" x14ac:dyDescent="0.2">
      <c r="A165" s="263"/>
      <c r="B165" s="263"/>
      <c r="C165" s="193" t="str">
        <f>PLANILHA!C184</f>
        <v>ELIESER RABELLO</v>
      </c>
      <c r="D165" s="13" t="str">
        <f>PLANILHA!D184</f>
        <v>LORENÇO FERNANDES AZEREDO</v>
      </c>
      <c r="E165" s="12"/>
      <c r="F165" s="12"/>
      <c r="G165" s="13"/>
      <c r="H165" s="7"/>
    </row>
    <row r="166" spans="1:8" x14ac:dyDescent="0.2">
      <c r="A166" s="13"/>
      <c r="B166" s="64"/>
      <c r="C166" s="97" t="s">
        <v>299</v>
      </c>
      <c r="D166" s="12" t="str">
        <f>PLANILHA!D185</f>
        <v>Arquiteto e Urbanista - CAU A 35329-9</v>
      </c>
      <c r="E166" s="137"/>
      <c r="F166" s="63"/>
      <c r="G166" s="12"/>
      <c r="H166" s="7"/>
    </row>
    <row r="167" spans="1:8" x14ac:dyDescent="0.2">
      <c r="A167" s="97"/>
      <c r="B167" s="118"/>
      <c r="C167" s="63"/>
      <c r="D167" s="63"/>
      <c r="E167" s="137"/>
      <c r="F167" s="63"/>
      <c r="G167" s="7"/>
      <c r="H167" s="7"/>
    </row>
    <row r="168" spans="1:8" x14ac:dyDescent="0.2">
      <c r="A168" s="97"/>
      <c r="B168" s="118"/>
      <c r="C168" s="63"/>
      <c r="D168" s="63"/>
      <c r="E168" s="137"/>
      <c r="F168" s="63"/>
      <c r="G168" s="7"/>
      <c r="H168" s="7"/>
    </row>
  </sheetData>
  <sheetProtection formatRows="0"/>
  <mergeCells count="52">
    <mergeCell ref="A1:F1"/>
    <mergeCell ref="B146:F146"/>
    <mergeCell ref="B94:F94"/>
    <mergeCell ref="B98:F98"/>
    <mergeCell ref="B134:F134"/>
    <mergeCell ref="B138:F138"/>
    <mergeCell ref="B140:F140"/>
    <mergeCell ref="B141:F141"/>
    <mergeCell ref="B47:F47"/>
    <mergeCell ref="B70:F70"/>
    <mergeCell ref="B77:F77"/>
    <mergeCell ref="B91:F91"/>
    <mergeCell ref="B51:F51"/>
    <mergeCell ref="B16:F16"/>
    <mergeCell ref="B62:F62"/>
    <mergeCell ref="F5:F6"/>
    <mergeCell ref="B90:F90"/>
    <mergeCell ref="B112:F112"/>
    <mergeCell ref="B117:F117"/>
    <mergeCell ref="B104:F104"/>
    <mergeCell ref="B74:F74"/>
    <mergeCell ref="A165:B165"/>
    <mergeCell ref="A164:B164"/>
    <mergeCell ref="B122:F122"/>
    <mergeCell ref="B133:F133"/>
    <mergeCell ref="B153:F153"/>
    <mergeCell ref="B156:F156"/>
    <mergeCell ref="B147:F147"/>
    <mergeCell ref="B127:F127"/>
    <mergeCell ref="A160:C160"/>
    <mergeCell ref="B154:F154"/>
    <mergeCell ref="B29:F29"/>
    <mergeCell ref="B35:F35"/>
    <mergeCell ref="B67:F67"/>
    <mergeCell ref="B56:F56"/>
    <mergeCell ref="B66:F66"/>
    <mergeCell ref="B43:F43"/>
    <mergeCell ref="B44:F44"/>
    <mergeCell ref="B63:F63"/>
    <mergeCell ref="B55:F55"/>
    <mergeCell ref="A2:F2"/>
    <mergeCell ref="D5:D6"/>
    <mergeCell ref="A5:B5"/>
    <mergeCell ref="C5:C6"/>
    <mergeCell ref="E5:E6"/>
    <mergeCell ref="A3:F3"/>
    <mergeCell ref="A4:F4"/>
    <mergeCell ref="B7:F7"/>
    <mergeCell ref="B8:F8"/>
    <mergeCell ref="B15:F15"/>
    <mergeCell ref="B19:F19"/>
    <mergeCell ref="B20:F20"/>
  </mergeCells>
  <phoneticPr fontId="41" type="noConversion"/>
  <conditionalFormatting sqref="A7:A8 B21:D28 C36:D42 C57:D61 B95:C97">
    <cfRule type="expression" dxfId="98" priority="105" stopIfTrue="1">
      <formula>$C7="&gt;&gt;&gt;&gt;&gt;&gt;&gt;&gt;&gt;&gt;Digite aqui a descrição e apresente a composição detalhada."</formula>
    </cfRule>
    <cfRule type="expression" dxfId="97" priority="106" stopIfTrue="1">
      <formula>$C7="&gt;&gt;&gt;&gt;&gt;&gt;&gt;&gt;&gt;&gt; Digite aqui a descrição e apresente a composição detalhada."</formula>
    </cfRule>
  </conditionalFormatting>
  <conditionalFormatting sqref="A15:A145">
    <cfRule type="expression" dxfId="96" priority="21" stopIfTrue="1">
      <formula>$C15="&gt;&gt;&gt;&gt;&gt;&gt;&gt;&gt;&gt;&gt;Digite aqui a descrição e apresente a composição detalhada."</formula>
    </cfRule>
    <cfRule type="expression" dxfId="95" priority="22" stopIfTrue="1">
      <formula>$C15="&gt;&gt;&gt;&gt;&gt;&gt;&gt;&gt;&gt;&gt; Digite aqui a descrição e apresente a composição detalhada."</formula>
    </cfRule>
  </conditionalFormatting>
  <conditionalFormatting sqref="A147:A151">
    <cfRule type="expression" dxfId="94" priority="99" stopIfTrue="1">
      <formula>$C147="&gt;&gt;&gt;&gt;&gt;&gt;&gt;&gt;&gt;&gt;Digite aqui a descrição e apresente a composição detalhada."</formula>
    </cfRule>
    <cfRule type="expression" dxfId="93" priority="100" stopIfTrue="1">
      <formula>$C147="&gt;&gt;&gt;&gt;&gt;&gt;&gt;&gt;&gt;&gt; Digite aqui a descrição e apresente a composição detalhada."</formula>
    </cfRule>
  </conditionalFormatting>
  <conditionalFormatting sqref="A153:A157">
    <cfRule type="expression" dxfId="92" priority="7" stopIfTrue="1">
      <formula>$C153="&gt;&gt;&gt;&gt;&gt;&gt;&gt;&gt;&gt;&gt; Digite aqui a descrição e apresente a composição detalhada."</formula>
    </cfRule>
    <cfRule type="expression" dxfId="91" priority="6" stopIfTrue="1">
      <formula>$C153="&gt;&gt;&gt;&gt;&gt;&gt;&gt;&gt;&gt;&gt;Digite aqui a descrição e apresente a composição detalhada."</formula>
    </cfRule>
  </conditionalFormatting>
  <conditionalFormatting sqref="A9:D14 D17:D18 C78:D89 C128:C132">
    <cfRule type="expression" dxfId="90" priority="875" stopIfTrue="1">
      <formula>$C9="&gt;&gt;&gt;&gt;&gt;&gt;&gt;&gt;&gt;&gt; Digite aqui a descrição e apresente a composição detalhada."</formula>
    </cfRule>
    <cfRule type="expression" dxfId="89" priority="874" stopIfTrue="1">
      <formula>$C9="&gt;&gt;&gt;&gt;&gt;&gt;&gt;&gt;&gt;&gt;Digite aqui a descrição e apresente a composição detalhada."</formula>
    </cfRule>
  </conditionalFormatting>
  <conditionalFormatting sqref="B7:B8 B15:B16 B19:B20 B29 B35 B43:B44 B51 B55:B56 B62:B63 B66:B67 B70 B74 B77 B90:B91 B94 B98 B104 B112 B117 B122 B138">
    <cfRule type="expression" dxfId="88" priority="268" stopIfTrue="1">
      <formula>$B7="&gt;&gt;&gt;&gt;&gt;&gt;&gt;&gt;&gt;&gt;Digite aqui a descrição e apresente a composição detalhada."</formula>
    </cfRule>
    <cfRule type="expression" dxfId="87" priority="267" stopIfTrue="1">
      <formula>$B7="&gt;&gt;&gt;&gt;&gt;&gt;&gt;&gt;&gt;&gt; Digite aqui a descrição e apresente a composição detalhada."</formula>
    </cfRule>
  </conditionalFormatting>
  <conditionalFormatting sqref="B17:B18">
    <cfRule type="expression" dxfId="86" priority="101" stopIfTrue="1">
      <formula>$C17="&gt;&gt;&gt;&gt;&gt;&gt;&gt;&gt;&gt;&gt;Digite aqui a descrição e apresente a composição detalhada."</formula>
    </cfRule>
    <cfRule type="expression" dxfId="85" priority="102" stopIfTrue="1">
      <formula>$C17="&gt;&gt;&gt;&gt;&gt;&gt;&gt;&gt;&gt;&gt; Digite aqui a descrição e apresente a composição detalhada."</formula>
    </cfRule>
  </conditionalFormatting>
  <conditionalFormatting sqref="B133:B134">
    <cfRule type="expression" dxfId="84" priority="156" stopIfTrue="1">
      <formula>$B133="&gt;&gt;&gt;&gt;&gt;&gt;&gt;&gt;&gt;&gt;Digite aqui a descrição e apresente a composição detalhada."</formula>
    </cfRule>
    <cfRule type="expression" dxfId="83" priority="155" stopIfTrue="1">
      <formula>$B133="&gt;&gt;&gt;&gt;&gt;&gt;&gt;&gt;&gt;&gt; Digite aqui a descrição e apresente a composição detalhada."</formula>
    </cfRule>
  </conditionalFormatting>
  <conditionalFormatting sqref="B140:B147">
    <cfRule type="expression" dxfId="82" priority="116" stopIfTrue="1">
      <formula>$B140="&gt;&gt;&gt;&gt;&gt;&gt;&gt;&gt;&gt;&gt; Digite aqui a descrição e apresente a composição detalhada."</formula>
    </cfRule>
    <cfRule type="expression" dxfId="81" priority="117" stopIfTrue="1">
      <formula>$B140="&gt;&gt;&gt;&gt;&gt;&gt;&gt;&gt;&gt;&gt;Digite aqui a descrição e apresente a composição detalhada."</formula>
    </cfRule>
  </conditionalFormatting>
  <conditionalFormatting sqref="B153:B154">
    <cfRule type="expression" dxfId="80" priority="10" stopIfTrue="1">
      <formula>$B153="&gt;&gt;&gt;&gt;&gt;&gt;&gt;&gt;&gt;&gt; Digite aqui a descrição e apresente a composição detalhada."</formula>
    </cfRule>
    <cfRule type="expression" dxfId="79" priority="11" stopIfTrue="1">
      <formula>$B153="&gt;&gt;&gt;&gt;&gt;&gt;&gt;&gt;&gt;&gt;Digite aqui a descrição e apresente a composição detalhada."</formula>
    </cfRule>
  </conditionalFormatting>
  <conditionalFormatting sqref="B156">
    <cfRule type="expression" dxfId="78" priority="122" stopIfTrue="1">
      <formula>$B156="&gt;&gt;&gt;&gt;&gt;&gt;&gt;&gt;&gt;&gt; Digite aqui a descrição e apresente a composição detalhada."</formula>
    </cfRule>
    <cfRule type="expression" dxfId="77" priority="123" stopIfTrue="1">
      <formula>$B156="&gt;&gt;&gt;&gt;&gt;&gt;&gt;&gt;&gt;&gt;Digite aqui a descrição e apresente a composição detalhada."</formula>
    </cfRule>
  </conditionalFormatting>
  <conditionalFormatting sqref="B92:C93">
    <cfRule type="expression" dxfId="76" priority="104" stopIfTrue="1">
      <formula>$C92="&gt;&gt;&gt;&gt;&gt;&gt;&gt;&gt;&gt;&gt; Digite aqui a descrição e apresente a composição detalhada."</formula>
    </cfRule>
    <cfRule type="expression" dxfId="75" priority="103" stopIfTrue="1">
      <formula>$C92="&gt;&gt;&gt;&gt;&gt;&gt;&gt;&gt;&gt;&gt;Digite aqui a descrição e apresente a composição detalhada."</formula>
    </cfRule>
  </conditionalFormatting>
  <conditionalFormatting sqref="C99:C103">
    <cfRule type="expression" dxfId="74" priority="329" stopIfTrue="1">
      <formula>$C99="&gt;&gt;&gt;&gt;&gt;&gt;&gt;&gt;&gt;&gt;Digite aqui a descrição e apresente a composição detalhada."</formula>
    </cfRule>
    <cfRule type="expression" dxfId="73" priority="330" stopIfTrue="1">
      <formula>$C99="&gt;&gt;&gt;&gt;&gt;&gt;&gt;&gt;&gt;&gt; Digite aqui a descrição e apresente a composição detalhada."</formula>
    </cfRule>
  </conditionalFormatting>
  <conditionalFormatting sqref="C105:C111">
    <cfRule type="expression" dxfId="72" priority="38" stopIfTrue="1">
      <formula>$C105="&gt;&gt;&gt;&gt;&gt;&gt;&gt;&gt;&gt;&gt;Digite aqui a descrição e apresente a composição detalhada."</formula>
    </cfRule>
    <cfRule type="expression" dxfId="71" priority="39" stopIfTrue="1">
      <formula>$C105="&gt;&gt;&gt;&gt;&gt;&gt;&gt;&gt;&gt;&gt; Digite aqui a descrição e apresente a composição detalhada."</formula>
    </cfRule>
  </conditionalFormatting>
  <conditionalFormatting sqref="C113:C116">
    <cfRule type="expression" dxfId="70" priority="308" stopIfTrue="1">
      <formula>$C113="&gt;&gt;&gt;&gt;&gt;&gt;&gt;&gt;&gt;&gt; Digite aqui a descrição e apresente a composição detalhada."</formula>
    </cfRule>
    <cfRule type="expression" dxfId="69" priority="307" stopIfTrue="1">
      <formula>$C113="&gt;&gt;&gt;&gt;&gt;&gt;&gt;&gt;&gt;&gt;Digite aqui a descrição e apresente a composição detalhada."</formula>
    </cfRule>
  </conditionalFormatting>
  <conditionalFormatting sqref="C118:C121">
    <cfRule type="expression" dxfId="68" priority="298" stopIfTrue="1">
      <formula>$C118="&gt;&gt;&gt;&gt;&gt;&gt;&gt;&gt;&gt;&gt; Digite aqui a descrição e apresente a composição detalhada."</formula>
    </cfRule>
    <cfRule type="expression" dxfId="67" priority="297" stopIfTrue="1">
      <formula>$C118="&gt;&gt;&gt;&gt;&gt;&gt;&gt;&gt;&gt;&gt;Digite aqui a descrição e apresente a composição detalhada."</formula>
    </cfRule>
  </conditionalFormatting>
  <conditionalFormatting sqref="C123:C126">
    <cfRule type="expression" dxfId="66" priority="19" stopIfTrue="1">
      <formula>$C123="&gt;&gt;&gt;&gt;&gt;&gt;&gt;&gt;&gt;&gt;Digite aqui a descrição e apresente a composição detalhada."</formula>
    </cfRule>
    <cfRule type="expression" dxfId="65" priority="20" stopIfTrue="1">
      <formula>$C123="&gt;&gt;&gt;&gt;&gt;&gt;&gt;&gt;&gt;&gt; Digite aqui a descrição e apresente a composição detalhada."</formula>
    </cfRule>
  </conditionalFormatting>
  <conditionalFormatting sqref="C135:C137">
    <cfRule type="expression" dxfId="64" priority="278" stopIfTrue="1">
      <formula>$C135="&gt;&gt;&gt;&gt;&gt;&gt;&gt;&gt;&gt;&gt; Digite aqui a descrição e apresente a composição detalhada."</formula>
    </cfRule>
    <cfRule type="expression" dxfId="63" priority="277" stopIfTrue="1">
      <formula>$C135="&gt;&gt;&gt;&gt;&gt;&gt;&gt;&gt;&gt;&gt;Digite aqui a descrição e apresente a composição detalhada."</formula>
    </cfRule>
  </conditionalFormatting>
  <conditionalFormatting sqref="C139">
    <cfRule type="expression" dxfId="62" priority="275" stopIfTrue="1">
      <formula>$C139="&gt;&gt;&gt;&gt;&gt;&gt;&gt;&gt;&gt;&gt;Digite aqui a descrição e apresente a composição detalhada."</formula>
    </cfRule>
    <cfRule type="expression" dxfId="61" priority="276" stopIfTrue="1">
      <formula>$C139="&gt;&gt;&gt;&gt;&gt;&gt;&gt;&gt;&gt;&gt; Digite aqui a descrição e apresente a composição detalhada."</formula>
    </cfRule>
  </conditionalFormatting>
  <conditionalFormatting sqref="C30:D34">
    <cfRule type="expression" dxfId="60" priority="399" stopIfTrue="1">
      <formula>$C30="&gt;&gt;&gt;&gt;&gt;&gt;&gt;&gt;&gt;&gt;Digite aqui a descrição e apresente a composição detalhada."</formula>
    </cfRule>
    <cfRule type="expression" dxfId="59" priority="400" stopIfTrue="1">
      <formula>$C30="&gt;&gt;&gt;&gt;&gt;&gt;&gt;&gt;&gt;&gt; Digite aqui a descrição e apresente a composição detalhada."</formula>
    </cfRule>
  </conditionalFormatting>
  <conditionalFormatting sqref="C45:D46">
    <cfRule type="expression" dxfId="58" priority="65" stopIfTrue="1">
      <formula>$C45="&gt;&gt;&gt;&gt;&gt;&gt;&gt;&gt;&gt;&gt; Digite aqui a descrição e apresente a composição detalhada."</formula>
    </cfRule>
    <cfRule type="expression" dxfId="57" priority="64" stopIfTrue="1">
      <formula>$C45="&gt;&gt;&gt;&gt;&gt;&gt;&gt;&gt;&gt;&gt;Digite aqui a descrição e apresente a composição detalhada."</formula>
    </cfRule>
  </conditionalFormatting>
  <conditionalFormatting sqref="C48:D50">
    <cfRule type="expression" dxfId="56" priority="381" stopIfTrue="1">
      <formula>$C48="&gt;&gt;&gt;&gt;&gt;&gt;&gt;&gt;&gt;&gt;Digite aqui a descrição e apresente a composição detalhada."</formula>
    </cfRule>
    <cfRule type="expression" dxfId="55" priority="382" stopIfTrue="1">
      <formula>$C48="&gt;&gt;&gt;&gt;&gt;&gt;&gt;&gt;&gt;&gt; Digite aqui a descrição e apresente a composição detalhada."</formula>
    </cfRule>
  </conditionalFormatting>
  <conditionalFormatting sqref="C52:D54">
    <cfRule type="expression" dxfId="54" priority="92" stopIfTrue="1">
      <formula>$C52="&gt;&gt;&gt;&gt;&gt;&gt;&gt;&gt;&gt;&gt; Digite aqui a descrição e apresente a composição detalhada."</formula>
    </cfRule>
    <cfRule type="expression" dxfId="53" priority="91" stopIfTrue="1">
      <formula>$C52="&gt;&gt;&gt;&gt;&gt;&gt;&gt;&gt;&gt;&gt;Digite aqui a descrição e apresente a composição detalhada."</formula>
    </cfRule>
  </conditionalFormatting>
  <conditionalFormatting sqref="C64:D65">
    <cfRule type="expression" dxfId="52" priority="140" stopIfTrue="1">
      <formula>$C64="&gt;&gt;&gt;&gt;&gt;&gt;&gt;&gt;&gt;&gt; Digite aqui a descrição e apresente a composição detalhada."</formula>
    </cfRule>
    <cfRule type="expression" dxfId="51" priority="139" stopIfTrue="1">
      <formula>$C64="&gt;&gt;&gt;&gt;&gt;&gt;&gt;&gt;&gt;&gt;Digite aqui a descrição e apresente a composição detalhada."</formula>
    </cfRule>
  </conditionalFormatting>
  <conditionalFormatting sqref="C68:D69">
    <cfRule type="expression" dxfId="50" priority="355" stopIfTrue="1">
      <formula>$C68="&gt;&gt;&gt;&gt;&gt;&gt;&gt;&gt;&gt;&gt;Digite aqui a descrição e apresente a composição detalhada."</formula>
    </cfRule>
    <cfRule type="expression" dxfId="49" priority="356" stopIfTrue="1">
      <formula>$C68="&gt;&gt;&gt;&gt;&gt;&gt;&gt;&gt;&gt;&gt; Digite aqui a descrição e apresente a composição detalhada."</formula>
    </cfRule>
  </conditionalFormatting>
  <conditionalFormatting sqref="C71:D73">
    <cfRule type="expression" dxfId="48" priority="351" stopIfTrue="1">
      <formula>$C71="&gt;&gt;&gt;&gt;&gt;&gt;&gt;&gt;&gt;&gt;Digite aqui a descrição e apresente a composição detalhada."</formula>
    </cfRule>
    <cfRule type="expression" dxfId="47" priority="352" stopIfTrue="1">
      <formula>$C71="&gt;&gt;&gt;&gt;&gt;&gt;&gt;&gt;&gt;&gt; Digite aqui a descrição e apresente a composição detalhada."</formula>
    </cfRule>
  </conditionalFormatting>
  <conditionalFormatting sqref="C75:D76">
    <cfRule type="expression" dxfId="46" priority="60" stopIfTrue="1">
      <formula>$C75="&gt;&gt;&gt;&gt;&gt;&gt;&gt;&gt;&gt;&gt; Digite aqui a descrição e apresente a composição detalhada."</formula>
    </cfRule>
    <cfRule type="expression" dxfId="45" priority="59" stopIfTrue="1">
      <formula>$C75="&gt;&gt;&gt;&gt;&gt;&gt;&gt;&gt;&gt;&gt;Digite aqui a descrição e apresente a composição detalhada."</formula>
    </cfRule>
  </conditionalFormatting>
  <conditionalFormatting sqref="C148:D152">
    <cfRule type="expression" dxfId="44" priority="110" stopIfTrue="1">
      <formula>$C148="&gt;&gt;&gt;&gt;&gt;&gt;&gt;&gt;&gt;&gt;Digite aqui a descrição e apresente a composição detalhada."</formula>
    </cfRule>
    <cfRule type="expression" dxfId="43" priority="111" stopIfTrue="1">
      <formula>$C148="&gt;&gt;&gt;&gt;&gt;&gt;&gt;&gt;&gt;&gt; Digite aqui a descrição e apresente a composição detalhada."</formula>
    </cfRule>
  </conditionalFormatting>
  <conditionalFormatting sqref="C155:D155">
    <cfRule type="expression" dxfId="42" priority="9" stopIfTrue="1">
      <formula>$C155="&gt;&gt;&gt;&gt;&gt;&gt;&gt;&gt;&gt;&gt; Digite aqui a descrição e apresente a composição detalhada."</formula>
    </cfRule>
    <cfRule type="expression" dxfId="41" priority="8" stopIfTrue="1">
      <formula>$C155="&gt;&gt;&gt;&gt;&gt;&gt;&gt;&gt;&gt;&gt;Digite aqui a descrição e apresente a composição detalhada."</formula>
    </cfRule>
  </conditionalFormatting>
  <conditionalFormatting sqref="C157:D158">
    <cfRule type="expression" dxfId="40" priority="118" stopIfTrue="1">
      <formula>$C157="&gt;&gt;&gt;&gt;&gt;&gt;&gt;&gt;&gt;&gt;Digite aqui a descrição e apresente a composição detalhada."</formula>
    </cfRule>
    <cfRule type="expression" dxfId="39" priority="119" stopIfTrue="1">
      <formula>$C157="&gt;&gt;&gt;&gt;&gt;&gt;&gt;&gt;&gt;&gt; Digite aqui a descrição e apresente a composição detalhada."</formula>
    </cfRule>
  </conditionalFormatting>
  <conditionalFormatting sqref="D92">
    <cfRule type="expression" dxfId="38" priority="10340" stopIfTrue="1">
      <formula>$B94="&gt;&gt;&gt;&gt;&gt;&gt;&gt;&gt;&gt;&gt; Digite aqui a descrição e apresente a composição detalhada."</formula>
    </cfRule>
    <cfRule type="expression" dxfId="37" priority="10342" stopIfTrue="1">
      <formula>$B94="&gt;&gt;&gt;&gt;&gt;&gt;&gt;&gt;&gt;&gt;Digite aqui a descrição e apresente a composição detalhada."</formula>
    </cfRule>
  </conditionalFormatting>
  <conditionalFormatting sqref="D93">
    <cfRule type="expression" dxfId="36" priority="592" stopIfTrue="1">
      <formula>$C95="&gt;&gt;&gt;&gt;&gt;&gt;&gt;&gt;&gt;&gt;Digite aqui a descrição e apresente a composição detalhada."</formula>
    </cfRule>
    <cfRule type="expression" dxfId="35" priority="593" stopIfTrue="1">
      <formula>$C95="&gt;&gt;&gt;&gt;&gt;&gt;&gt;&gt;&gt;&gt; Digite aqui a descrição e apresente a composição detalhada."</formula>
    </cfRule>
  </conditionalFormatting>
  <conditionalFormatting sqref="D95 D99:D103">
    <cfRule type="expression" dxfId="34" priority="836" stopIfTrue="1">
      <formula>$C96="&gt;&gt;&gt;&gt;&gt;&gt;&gt;&gt;&gt;&gt; Digite aqui a descrição e apresente a composição detalhada."</formula>
    </cfRule>
    <cfRule type="expression" dxfId="33" priority="835" stopIfTrue="1">
      <formula>$C96="&gt;&gt;&gt;&gt;&gt;&gt;&gt;&gt;&gt;&gt;Digite aqui a descrição e apresente a composição detalhada."</formula>
    </cfRule>
  </conditionalFormatting>
  <conditionalFormatting sqref="D96:D97">
    <cfRule type="expression" dxfId="32" priority="10334" stopIfTrue="1">
      <formula>#REF!="&gt;&gt;&gt;&gt;&gt;&gt;&gt;&gt;&gt;&gt;Digite aqui a descrição e apresente a composição detalhada."</formula>
    </cfRule>
    <cfRule type="expression" dxfId="31" priority="10332" stopIfTrue="1">
      <formula>#REF!="&gt;&gt;&gt;&gt;&gt;&gt;&gt;&gt;&gt;&gt; Digite aqui a descrição e apresente a composição detalhada."</formula>
    </cfRule>
  </conditionalFormatting>
  <conditionalFormatting sqref="D105:D107">
    <cfRule type="expression" dxfId="30" priority="228" stopIfTrue="1">
      <formula>$B106="&gt;&gt;&gt;&gt;&gt;&gt;&gt;&gt;&gt;&gt;Digite aqui a descrição e apresente a composição detalhada."</formula>
    </cfRule>
    <cfRule type="expression" dxfId="29" priority="227" stopIfTrue="1">
      <formula>$B106="&gt;&gt;&gt;&gt;&gt;&gt;&gt;&gt;&gt;&gt; Digite aqui a descrição e apresente a composição detalhada."</formula>
    </cfRule>
  </conditionalFormatting>
  <conditionalFormatting sqref="D108:D111">
    <cfRule type="expression" dxfId="28" priority="35" stopIfTrue="1">
      <formula>$B112="&gt;&gt;&gt;&gt;&gt;&gt;&gt;&gt;&gt;&gt;Digite aqui a descrição e apresente a composição detalhada."</formula>
    </cfRule>
    <cfRule type="expression" dxfId="27" priority="34" stopIfTrue="1">
      <formula>$B112="&gt;&gt;&gt;&gt;&gt;&gt;&gt;&gt;&gt;&gt; Digite aqui a descrição e apresente a composição detalhada."</formula>
    </cfRule>
  </conditionalFormatting>
  <conditionalFormatting sqref="D113:D116">
    <cfRule type="expression" dxfId="26" priority="216" stopIfTrue="1">
      <formula>#REF!="&gt;&gt;&gt;&gt;&gt;&gt;&gt;&gt;&gt;&gt;Digite aqui a descrição e apresente a composição detalhada."</formula>
    </cfRule>
    <cfRule type="expression" dxfId="25" priority="215" stopIfTrue="1">
      <formula>#REF!="&gt;&gt;&gt;&gt;&gt;&gt;&gt;&gt;&gt;&gt; Digite aqui a descrição e apresente a composição detalhada."</formula>
    </cfRule>
  </conditionalFormatting>
  <conditionalFormatting sqref="D118:D121">
    <cfRule type="expression" dxfId="24" priority="208" stopIfTrue="1">
      <formula>#REF!="&gt;&gt;&gt;&gt;&gt;&gt;&gt;&gt;&gt;&gt;Digite aqui a descrição e apresente a composição detalhada."</formula>
    </cfRule>
    <cfRule type="expression" dxfId="23" priority="207" stopIfTrue="1">
      <formula>#REF!="&gt;&gt;&gt;&gt;&gt;&gt;&gt;&gt;&gt;&gt; Digite aqui a descrição e apresente a composição detalhada."</formula>
    </cfRule>
  </conditionalFormatting>
  <conditionalFormatting sqref="D123:D124">
    <cfRule type="expression" dxfId="22" priority="188" stopIfTrue="1">
      <formula>#REF!="&gt;&gt;&gt;&gt;&gt;&gt;&gt;&gt;&gt;&gt;Digite aqui a descrição e apresente a composição detalhada."</formula>
    </cfRule>
    <cfRule type="expression" dxfId="21" priority="187" stopIfTrue="1">
      <formula>#REF!="&gt;&gt;&gt;&gt;&gt;&gt;&gt;&gt;&gt;&gt; Digite aqui a descrição e apresente a composição detalhada."</formula>
    </cfRule>
  </conditionalFormatting>
  <conditionalFormatting sqref="D125">
    <cfRule type="expression" dxfId="20" priority="25" stopIfTrue="1">
      <formula>$B130="&gt;&gt;&gt;&gt;&gt;&gt;&gt;&gt;&gt;&gt;Digite aqui a descrição e apresente a composição detalhada."</formula>
    </cfRule>
    <cfRule type="expression" dxfId="19" priority="24" stopIfTrue="1">
      <formula>$B130="&gt;&gt;&gt;&gt;&gt;&gt;&gt;&gt;&gt;&gt; Digite aqui a descrição e apresente a composição detalhada."</formula>
    </cfRule>
  </conditionalFormatting>
  <conditionalFormatting sqref="D126">
    <cfRule type="expression" dxfId="18" priority="15" stopIfTrue="1">
      <formula>$B130="&gt;&gt;&gt;&gt;&gt;&gt;&gt;&gt;&gt;&gt;Digite aqui a descrição e apresente a composição detalhada."</formula>
    </cfRule>
    <cfRule type="expression" dxfId="17" priority="14" stopIfTrue="1">
      <formula>$B130="&gt;&gt;&gt;&gt;&gt;&gt;&gt;&gt;&gt;&gt; Digite aqui a descrição e apresente a composição detalhada."</formula>
    </cfRule>
  </conditionalFormatting>
  <conditionalFormatting sqref="D128:D132">
    <cfRule type="expression" dxfId="16" priority="69" stopIfTrue="1">
      <formula>#REF!="&gt;&gt;&gt;&gt;&gt;&gt;&gt;&gt;&gt;&gt; Digite aqui a descrição e apresente a composição detalhada."</formula>
    </cfRule>
    <cfRule type="expression" dxfId="15" priority="70" stopIfTrue="1">
      <formula>#REF!="&gt;&gt;&gt;&gt;&gt;&gt;&gt;&gt;&gt;&gt;Digite aqui a descrição e apresente a composição detalhada."</formula>
    </cfRule>
  </conditionalFormatting>
  <conditionalFormatting sqref="D135:D137">
    <cfRule type="expression" dxfId="14" priority="136" stopIfTrue="1">
      <formula>#REF!="&gt;&gt;&gt;&gt;&gt;&gt;&gt;&gt;&gt;&gt;Digite aqui a descrição e apresente a composição detalhada."</formula>
    </cfRule>
    <cfRule type="expression" dxfId="13" priority="135" stopIfTrue="1">
      <formula>#REF!="&gt;&gt;&gt;&gt;&gt;&gt;&gt;&gt;&gt;&gt; Digite aqui a descrição e apresente a composição detalhada."</formula>
    </cfRule>
  </conditionalFormatting>
  <conditionalFormatting sqref="D139">
    <cfRule type="expression" dxfId="12" priority="10394" stopIfTrue="1">
      <formula>#REF!="&gt;&gt;&gt;&gt;&gt;&gt;&gt;&gt;&gt;&gt; Digite aqui a descrição e apresente a composição detalhada."</formula>
    </cfRule>
    <cfRule type="expression" dxfId="11" priority="10395" stopIfTrue="1">
      <formula>#REF!="&gt;&gt;&gt;&gt;&gt;&gt;&gt;&gt;&gt;&gt;Digite aqui a descrição e apresente a composição detalhada."</formula>
    </cfRule>
  </conditionalFormatting>
  <conditionalFormatting sqref="D142:D145">
    <cfRule type="expression" dxfId="10" priority="132" stopIfTrue="1">
      <formula>$C142="&gt;&gt;&gt;&gt;&gt;&gt;&gt;&gt;&gt;&gt; Digite aqui a descrição e apresente a composição detalhada."</formula>
    </cfRule>
    <cfRule type="expression" dxfId="9" priority="131" stopIfTrue="1">
      <formula>$C142="&gt;&gt;&gt;&gt;&gt;&gt;&gt;&gt;&gt;&gt;Digite aqui a descrição e apresente a composição detalhada."</formula>
    </cfRule>
  </conditionalFormatting>
  <conditionalFormatting sqref="E9:E14 E17:E18 E21:E28 E30:E34 E36:E42 E48:E50 E52:E54 E57:E61 E64:E65 E68:E69 E71:E73 E78:E89 E92:E93 E95:E97 E99:E103 E113:E116 E118:E121 E135:E137 E139 E142:E145">
    <cfRule type="expression" dxfId="8" priority="653" stopIfTrue="1">
      <formula>$D9="digite"</formula>
    </cfRule>
  </conditionalFormatting>
  <conditionalFormatting sqref="E45:E46">
    <cfRule type="expression" dxfId="7" priority="66" stopIfTrue="1">
      <formula>$D45="digite"</formula>
    </cfRule>
  </conditionalFormatting>
  <conditionalFormatting sqref="E75:E76">
    <cfRule type="expression" dxfId="6" priority="61" stopIfTrue="1">
      <formula>$D75="digite"</formula>
    </cfRule>
  </conditionalFormatting>
  <conditionalFormatting sqref="E105:E111">
    <cfRule type="expression" dxfId="5" priority="33" stopIfTrue="1">
      <formula>$D105="digite"</formula>
    </cfRule>
  </conditionalFormatting>
  <conditionalFormatting sqref="E123:E126">
    <cfRule type="expression" dxfId="4" priority="13" stopIfTrue="1">
      <formula>$D123="digite"</formula>
    </cfRule>
  </conditionalFormatting>
  <conditionalFormatting sqref="E128:E132">
    <cfRule type="expression" dxfId="3" priority="71" stopIfTrue="1">
      <formula>$D128="digite"</formula>
    </cfRule>
  </conditionalFormatting>
  <conditionalFormatting sqref="E148:E152">
    <cfRule type="expression" dxfId="2" priority="591" stopIfTrue="1">
      <formula>$D148="digite"</formula>
    </cfRule>
  </conditionalFormatting>
  <conditionalFormatting sqref="E155">
    <cfRule type="expression" dxfId="1" priority="12" stopIfTrue="1">
      <formula>$D155="digite"</formula>
    </cfRule>
  </conditionalFormatting>
  <conditionalFormatting sqref="E157:E158">
    <cfRule type="expression" dxfId="0" priority="124" stopIfTrue="1">
      <formula>$D157="digite"</formula>
    </cfRule>
  </conditionalFormatting>
  <dataValidations disablePrompts="1" count="1">
    <dataValidation type="list" errorStyle="warning" allowBlank="1" showInputMessage="1" showErrorMessage="1" errorTitle="Atenção" error="Os preços deverão ser preferencialmente SINAPI." promptTitle="Escolha o Orgão de Referência" sqref="C17:C18 A146 A152 A158" xr:uid="{00000000-0002-0000-0100-000000000000}">
      <formula1>"IOPES,SINAPI,DER-ES,DNIT,COMP."</formula1>
    </dataValidation>
  </dataValidations>
  <printOptions horizontalCentered="1"/>
  <pageMargins left="0.39370078740157483" right="0.39370078740157483" top="0.59055118110236227" bottom="0.39370078740157483" header="0.31496062992125984" footer="0.27559055118110237"/>
  <pageSetup paperSize="9" scale="71" fitToHeight="0" orientation="landscape" r:id="rId1"/>
  <headerFooter>
    <oddFooter>&amp;R&amp;P de &amp;N</oddFooter>
  </headerFooter>
  <rowBreaks count="7" manualBreakCount="7">
    <brk id="30" max="5" man="1"/>
    <brk id="46" max="5" man="1"/>
    <brk id="64" max="5" man="1"/>
    <brk id="84" max="5" man="1"/>
    <brk id="103" max="5" man="1"/>
    <brk id="126" max="5" man="1"/>
    <brk id="142" max="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313"/>
  <sheetViews>
    <sheetView view="pageBreakPreview" topLeftCell="A51" zoomScale="80" zoomScaleNormal="100" zoomScaleSheetLayoutView="80" workbookViewId="0">
      <selection activeCell="I63" sqref="I63"/>
    </sheetView>
  </sheetViews>
  <sheetFormatPr defaultRowHeight="15" x14ac:dyDescent="0.25"/>
  <cols>
    <col min="3" max="3" width="8.7109375" customWidth="1"/>
    <col min="4" max="4" width="16.140625" customWidth="1"/>
    <col min="5" max="5" width="15.140625" customWidth="1"/>
    <col min="6" max="6" width="15.28515625" customWidth="1"/>
    <col min="7" max="7" width="15.42578125" customWidth="1"/>
    <col min="8" max="8" width="15.28515625" customWidth="1"/>
    <col min="9" max="9" width="15" customWidth="1"/>
    <col min="10" max="10" width="15.42578125" customWidth="1"/>
    <col min="11" max="11" width="11.28515625" bestFit="1" customWidth="1"/>
    <col min="12" max="12" width="11.5703125" bestFit="1" customWidth="1"/>
    <col min="13" max="13" width="12.140625" bestFit="1" customWidth="1"/>
    <col min="14" max="14" width="13.5703125" customWidth="1"/>
  </cols>
  <sheetData>
    <row r="1" spans="1:13" ht="17.25" customHeight="1" x14ac:dyDescent="0.25">
      <c r="A1" s="305" t="s">
        <v>179</v>
      </c>
      <c r="B1" s="306"/>
      <c r="C1" s="306"/>
      <c r="D1" s="306"/>
      <c r="E1" s="306"/>
      <c r="F1" s="306"/>
      <c r="G1" s="306"/>
      <c r="H1" s="306"/>
      <c r="I1" s="306"/>
      <c r="J1" s="307"/>
    </row>
    <row r="2" spans="1:13" ht="22.5" customHeight="1" x14ac:dyDescent="0.25">
      <c r="A2" s="308"/>
      <c r="B2" s="309"/>
      <c r="C2" s="309"/>
      <c r="D2" s="309"/>
      <c r="E2" s="309"/>
      <c r="F2" s="309"/>
      <c r="G2" s="309"/>
      <c r="H2" s="309"/>
      <c r="I2" s="309"/>
      <c r="J2" s="310"/>
    </row>
    <row r="3" spans="1:13" ht="31.5" customHeight="1" x14ac:dyDescent="0.25">
      <c r="A3" s="311"/>
      <c r="B3" s="312"/>
      <c r="C3" s="312"/>
      <c r="D3" s="312"/>
      <c r="E3" s="312"/>
      <c r="F3" s="312"/>
      <c r="G3" s="312"/>
      <c r="H3" s="312"/>
      <c r="I3" s="312"/>
      <c r="J3" s="313"/>
    </row>
    <row r="4" spans="1:13" x14ac:dyDescent="0.25">
      <c r="A4" s="319" t="str">
        <f>PLANILHA!A3</f>
        <v>OBRA: CONSTRUÇÃO DE CAPELA MORTUÁRIA</v>
      </c>
      <c r="B4" s="320"/>
      <c r="C4" s="320"/>
      <c r="D4" s="320"/>
      <c r="E4" s="320"/>
      <c r="F4" s="320"/>
      <c r="G4" s="320"/>
      <c r="H4" s="320"/>
      <c r="I4" s="320"/>
      <c r="J4" s="321"/>
    </row>
    <row r="5" spans="1:13" x14ac:dyDescent="0.25">
      <c r="A5" s="319" t="str">
        <f>PLANILHA!A4</f>
        <v>LOCAL: CASTELINHO - VARGEM ALTA - ES</v>
      </c>
      <c r="B5" s="320"/>
      <c r="C5" s="320"/>
      <c r="D5" s="320"/>
      <c r="E5" s="320"/>
      <c r="F5" s="320"/>
      <c r="G5" s="320"/>
      <c r="H5" s="320"/>
      <c r="I5" s="320"/>
      <c r="J5" s="321"/>
    </row>
    <row r="6" spans="1:13" ht="18" x14ac:dyDescent="0.25">
      <c r="A6" s="314" t="s">
        <v>59</v>
      </c>
      <c r="B6" s="315"/>
      <c r="C6" s="315"/>
      <c r="D6" s="315"/>
      <c r="E6" s="315"/>
      <c r="F6" s="315"/>
      <c r="G6" s="315"/>
      <c r="H6" s="315"/>
      <c r="I6" s="315"/>
      <c r="J6" s="316"/>
    </row>
    <row r="7" spans="1:13" ht="18.75" customHeight="1" x14ac:dyDescent="0.25">
      <c r="A7" s="285" t="s">
        <v>8</v>
      </c>
      <c r="B7" s="292" t="s">
        <v>60</v>
      </c>
      <c r="C7" s="292"/>
      <c r="D7" s="317" t="s">
        <v>61</v>
      </c>
      <c r="E7" s="292" t="s">
        <v>62</v>
      </c>
      <c r="F7" s="292"/>
      <c r="G7" s="292"/>
      <c r="H7" s="292"/>
      <c r="I7" s="292"/>
      <c r="J7" s="318"/>
    </row>
    <row r="8" spans="1:13" ht="23.25" customHeight="1" x14ac:dyDescent="0.25">
      <c r="A8" s="285"/>
      <c r="B8" s="292"/>
      <c r="C8" s="292"/>
      <c r="D8" s="317"/>
      <c r="E8" s="129" t="s">
        <v>96</v>
      </c>
      <c r="F8" s="129" t="s">
        <v>97</v>
      </c>
      <c r="G8" s="129" t="s">
        <v>98</v>
      </c>
      <c r="H8" s="129" t="s">
        <v>99</v>
      </c>
      <c r="I8" s="129" t="s">
        <v>100</v>
      </c>
      <c r="J8" s="145" t="s">
        <v>101</v>
      </c>
    </row>
    <row r="9" spans="1:13" ht="15" customHeight="1" x14ac:dyDescent="0.25">
      <c r="A9" s="285">
        <f>PLANILHA!A8</f>
        <v>1</v>
      </c>
      <c r="B9" s="286" t="str">
        <f>PLANILHA!B8</f>
        <v>SERVIÇOS PRELIMINARES</v>
      </c>
      <c r="C9" s="323"/>
      <c r="D9" s="204">
        <f>PLANILHA!G16</f>
        <v>0</v>
      </c>
      <c r="E9" s="172">
        <f>E11*D9</f>
        <v>0</v>
      </c>
      <c r="F9" s="130"/>
      <c r="G9" s="130"/>
      <c r="H9" s="130"/>
      <c r="I9" s="130"/>
      <c r="J9" s="146"/>
    </row>
    <row r="10" spans="1:13" x14ac:dyDescent="0.25">
      <c r="A10" s="285"/>
      <c r="B10" s="324"/>
      <c r="C10" s="325"/>
      <c r="D10" s="124" t="e">
        <f>D9/D61</f>
        <v>#DIV/0!</v>
      </c>
      <c r="E10" s="67"/>
      <c r="F10" s="16"/>
      <c r="G10" s="16"/>
      <c r="H10" s="16"/>
      <c r="I10" s="16"/>
      <c r="J10" s="147"/>
    </row>
    <row r="11" spans="1:13" ht="13.5" customHeight="1" x14ac:dyDescent="0.25">
      <c r="A11" s="285"/>
      <c r="B11" s="326"/>
      <c r="C11" s="327"/>
      <c r="D11" s="135"/>
      <c r="E11" s="131">
        <v>1</v>
      </c>
      <c r="F11" s="70"/>
      <c r="G11" s="19"/>
      <c r="H11" s="19"/>
      <c r="I11" s="19"/>
      <c r="J11" s="148"/>
    </row>
    <row r="12" spans="1:13" ht="13.5" customHeight="1" x14ac:dyDescent="0.25">
      <c r="A12" s="285">
        <f>PLANILHA!A17</f>
        <v>2</v>
      </c>
      <c r="B12" s="293" t="str">
        <f>PLANILHA!B17</f>
        <v>MOVIMENTO DE TERRA</v>
      </c>
      <c r="C12" s="294"/>
      <c r="D12" s="204">
        <f>PLANILHA!G21</f>
        <v>0</v>
      </c>
      <c r="E12" s="172">
        <f>E14*D12</f>
        <v>0</v>
      </c>
      <c r="F12" s="123"/>
      <c r="G12" s="121"/>
      <c r="H12" s="121"/>
      <c r="I12" s="121"/>
      <c r="J12" s="149"/>
      <c r="K12" s="66"/>
      <c r="L12" s="66"/>
      <c r="M12" s="66"/>
    </row>
    <row r="13" spans="1:13" ht="13.5" customHeight="1" x14ac:dyDescent="0.25">
      <c r="A13" s="285"/>
      <c r="B13" s="294"/>
      <c r="C13" s="294"/>
      <c r="D13" s="125" t="e">
        <f>D12/D61</f>
        <v>#DIV/0!</v>
      </c>
      <c r="E13" s="67"/>
      <c r="F13" s="61"/>
      <c r="G13" s="61"/>
      <c r="H13" s="61"/>
      <c r="I13" s="61"/>
      <c r="J13" s="151"/>
    </row>
    <row r="14" spans="1:13" ht="13.5" customHeight="1" x14ac:dyDescent="0.25">
      <c r="A14" s="285"/>
      <c r="B14" s="294"/>
      <c r="C14" s="294"/>
      <c r="D14" s="135"/>
      <c r="E14" s="131">
        <v>1</v>
      </c>
      <c r="F14" s="122"/>
      <c r="G14" s="122"/>
      <c r="H14" s="122"/>
      <c r="I14" s="122"/>
      <c r="J14" s="150"/>
      <c r="L14" s="126"/>
    </row>
    <row r="15" spans="1:13" x14ac:dyDescent="0.25">
      <c r="A15" s="285">
        <f>PLANILHA!A22</f>
        <v>3</v>
      </c>
      <c r="B15" s="286" t="str">
        <f>PLANILHA!B22</f>
        <v>ESTRUTURAS</v>
      </c>
      <c r="C15" s="287"/>
      <c r="D15" s="204">
        <f>PLANILHA!G32+PLANILHA!G39+PLANILHA!G48</f>
        <v>0</v>
      </c>
      <c r="E15" s="172">
        <f>E17*D15</f>
        <v>0</v>
      </c>
      <c r="F15" s="172">
        <f>F17*D15</f>
        <v>0</v>
      </c>
      <c r="G15" s="172">
        <f>G17*D15</f>
        <v>0</v>
      </c>
      <c r="H15" s="130"/>
      <c r="I15" s="130"/>
      <c r="J15" s="146"/>
    </row>
    <row r="16" spans="1:13" x14ac:dyDescent="0.25">
      <c r="A16" s="285"/>
      <c r="B16" s="288"/>
      <c r="C16" s="289"/>
      <c r="D16" s="124" t="e">
        <f>D15/D61</f>
        <v>#DIV/0!</v>
      </c>
      <c r="E16" s="67"/>
      <c r="F16" s="67"/>
      <c r="G16" s="67"/>
      <c r="H16" s="61"/>
      <c r="I16" s="61"/>
      <c r="J16" s="151"/>
    </row>
    <row r="17" spans="1:10" ht="12" customHeight="1" x14ac:dyDescent="0.25">
      <c r="A17" s="285"/>
      <c r="B17" s="290"/>
      <c r="C17" s="291"/>
      <c r="D17" s="135"/>
      <c r="E17" s="70">
        <v>0.3</v>
      </c>
      <c r="F17" s="70">
        <v>0.4</v>
      </c>
      <c r="G17" s="70">
        <v>0.3</v>
      </c>
      <c r="H17" s="132"/>
      <c r="I17" s="132"/>
      <c r="J17" s="152"/>
    </row>
    <row r="18" spans="1:10" x14ac:dyDescent="0.25">
      <c r="A18" s="285">
        <f>PLANILHA!A49</f>
        <v>4</v>
      </c>
      <c r="B18" s="322" t="s">
        <v>16</v>
      </c>
      <c r="C18" s="287"/>
      <c r="D18" s="205">
        <f>PLANILHA!G53</f>
        <v>0</v>
      </c>
      <c r="E18" s="133"/>
      <c r="F18" s="133"/>
      <c r="G18" s="170">
        <f>G20*D18</f>
        <v>0</v>
      </c>
      <c r="H18" s="171">
        <f>H20*D18</f>
        <v>0</v>
      </c>
      <c r="I18" s="23"/>
      <c r="J18" s="153"/>
    </row>
    <row r="19" spans="1:10" x14ac:dyDescent="0.25">
      <c r="A19" s="285"/>
      <c r="B19" s="288"/>
      <c r="C19" s="289"/>
      <c r="D19" s="17" t="e">
        <f>D18/D61</f>
        <v>#DIV/0!</v>
      </c>
      <c r="E19" s="21"/>
      <c r="F19" s="21"/>
      <c r="G19" s="68"/>
      <c r="H19" s="68"/>
      <c r="I19" s="18"/>
      <c r="J19" s="154"/>
    </row>
    <row r="20" spans="1:10" ht="11.25" customHeight="1" x14ac:dyDescent="0.25">
      <c r="A20" s="285"/>
      <c r="B20" s="290"/>
      <c r="C20" s="291"/>
      <c r="D20" s="20"/>
      <c r="E20" s="70"/>
      <c r="F20" s="70"/>
      <c r="G20" s="70">
        <v>0.6</v>
      </c>
      <c r="H20" s="19">
        <v>0.4</v>
      </c>
      <c r="I20" s="19"/>
      <c r="J20" s="148"/>
    </row>
    <row r="21" spans="1:10" x14ac:dyDescent="0.25">
      <c r="A21" s="285">
        <f>PLANILHA!A54</f>
        <v>5</v>
      </c>
      <c r="B21" s="304" t="str">
        <f>PLANILHA!B54</f>
        <v>ESQUADRIAS</v>
      </c>
      <c r="C21" s="287"/>
      <c r="D21" s="205">
        <f>PLANILHA!G58+PLANILHA!G63</f>
        <v>0</v>
      </c>
      <c r="E21" s="133"/>
      <c r="F21" s="121"/>
      <c r="G21" s="121"/>
      <c r="H21" s="134">
        <f>H23*D21</f>
        <v>0</v>
      </c>
      <c r="I21" s="134">
        <f>I23*D21</f>
        <v>0</v>
      </c>
      <c r="J21" s="149"/>
    </row>
    <row r="22" spans="1:10" x14ac:dyDescent="0.25">
      <c r="A22" s="285"/>
      <c r="B22" s="288"/>
      <c r="C22" s="289"/>
      <c r="D22" s="17" t="e">
        <f>D21/D61</f>
        <v>#DIV/0!</v>
      </c>
      <c r="E22" s="21"/>
      <c r="F22" s="21"/>
      <c r="G22" s="21"/>
      <c r="H22" s="68"/>
      <c r="I22" s="68"/>
      <c r="J22" s="154"/>
    </row>
    <row r="23" spans="1:10" ht="12.75" customHeight="1" x14ac:dyDescent="0.25">
      <c r="A23" s="285"/>
      <c r="B23" s="290"/>
      <c r="C23" s="291"/>
      <c r="D23" s="20"/>
      <c r="E23" s="70"/>
      <c r="F23" s="19"/>
      <c r="G23" s="19"/>
      <c r="H23" s="19">
        <v>0.3</v>
      </c>
      <c r="I23" s="19">
        <v>0.7</v>
      </c>
      <c r="J23" s="148"/>
    </row>
    <row r="24" spans="1:10" x14ac:dyDescent="0.25">
      <c r="A24" s="285">
        <f>PLANILHA!A64</f>
        <v>6</v>
      </c>
      <c r="B24" s="286" t="str">
        <f>PLANILHA!B64</f>
        <v>COBERTURA</v>
      </c>
      <c r="C24" s="287"/>
      <c r="D24" s="205">
        <f>PLANILHA!G71</f>
        <v>0</v>
      </c>
      <c r="E24" s="19"/>
      <c r="F24" s="133"/>
      <c r="G24" s="134">
        <f>G26*D24</f>
        <v>0</v>
      </c>
      <c r="H24" s="134">
        <f>H26*D24</f>
        <v>0</v>
      </c>
      <c r="I24" s="19"/>
      <c r="J24" s="155"/>
    </row>
    <row r="25" spans="1:10" x14ac:dyDescent="0.25">
      <c r="A25" s="285"/>
      <c r="B25" s="288"/>
      <c r="C25" s="289"/>
      <c r="D25" s="17" t="e">
        <f>D24/D61</f>
        <v>#DIV/0!</v>
      </c>
      <c r="E25" s="19"/>
      <c r="F25" s="18"/>
      <c r="G25" s="68"/>
      <c r="H25" s="68"/>
      <c r="I25" s="19"/>
      <c r="J25" s="156"/>
    </row>
    <row r="26" spans="1:10" ht="12.75" customHeight="1" x14ac:dyDescent="0.25">
      <c r="A26" s="285"/>
      <c r="B26" s="290"/>
      <c r="C26" s="291"/>
      <c r="D26" s="20"/>
      <c r="E26" s="19"/>
      <c r="F26" s="70"/>
      <c r="G26" s="19">
        <v>0.5</v>
      </c>
      <c r="H26" s="19">
        <v>0.5</v>
      </c>
      <c r="I26" s="19"/>
      <c r="J26" s="148"/>
    </row>
    <row r="27" spans="1:10" x14ac:dyDescent="0.25">
      <c r="A27" s="285">
        <f>PLANILHA!A72</f>
        <v>7</v>
      </c>
      <c r="B27" s="322" t="s">
        <v>21</v>
      </c>
      <c r="C27" s="287"/>
      <c r="D27" s="205">
        <f>PLANILHA!G76</f>
        <v>0</v>
      </c>
      <c r="E27" s="19"/>
      <c r="F27" s="19"/>
      <c r="G27" s="134">
        <f>G29*D27</f>
        <v>0</v>
      </c>
      <c r="H27" s="134">
        <f>H29*D27</f>
        <v>0</v>
      </c>
      <c r="I27" s="19"/>
      <c r="J27" s="148"/>
    </row>
    <row r="28" spans="1:10" ht="15" customHeight="1" x14ac:dyDescent="0.25">
      <c r="A28" s="285"/>
      <c r="B28" s="288"/>
      <c r="C28" s="289"/>
      <c r="D28" s="17" t="e">
        <f>D27/D61</f>
        <v>#DIV/0!</v>
      </c>
      <c r="E28" s="19"/>
      <c r="F28" s="19"/>
      <c r="G28" s="68"/>
      <c r="H28" s="68"/>
      <c r="I28" s="19"/>
      <c r="J28" s="148"/>
    </row>
    <row r="29" spans="1:10" ht="16.5" customHeight="1" x14ac:dyDescent="0.25">
      <c r="A29" s="285"/>
      <c r="B29" s="290"/>
      <c r="C29" s="291"/>
      <c r="D29" s="20"/>
      <c r="E29" s="19"/>
      <c r="F29" s="19"/>
      <c r="G29" s="19">
        <v>0.4</v>
      </c>
      <c r="H29" s="19">
        <v>0.6</v>
      </c>
      <c r="I29" s="19"/>
      <c r="J29" s="148"/>
    </row>
    <row r="30" spans="1:10" x14ac:dyDescent="0.25">
      <c r="A30" s="285">
        <f>PLANILHA!A77</f>
        <v>8</v>
      </c>
      <c r="B30" s="286" t="str">
        <f>PLANILHA!B77</f>
        <v>PISOS INTERNOS E EXTERNOS</v>
      </c>
      <c r="C30" s="287"/>
      <c r="D30" s="205">
        <f>PLANILHA!G81</f>
        <v>0</v>
      </c>
      <c r="E30" s="19"/>
      <c r="F30" s="19"/>
      <c r="G30" s="19"/>
      <c r="H30" s="134">
        <f>H32*D30</f>
        <v>0</v>
      </c>
      <c r="I30" s="134">
        <f>D30*I32</f>
        <v>0</v>
      </c>
      <c r="J30" s="148"/>
    </row>
    <row r="31" spans="1:10" x14ac:dyDescent="0.25">
      <c r="A31" s="285"/>
      <c r="B31" s="288"/>
      <c r="C31" s="289"/>
      <c r="D31" s="17" t="e">
        <f>D30/D61</f>
        <v>#DIV/0!</v>
      </c>
      <c r="E31" s="19"/>
      <c r="F31" s="19"/>
      <c r="G31" s="19"/>
      <c r="H31" s="68"/>
      <c r="I31" s="68"/>
      <c r="J31" s="157"/>
    </row>
    <row r="32" spans="1:10" x14ac:dyDescent="0.25">
      <c r="A32" s="285"/>
      <c r="B32" s="290"/>
      <c r="C32" s="291"/>
      <c r="D32" s="20"/>
      <c r="E32" s="19"/>
      <c r="F32" s="19"/>
      <c r="G32" s="19"/>
      <c r="H32" s="19">
        <v>0.3</v>
      </c>
      <c r="I32" s="19">
        <v>0.7</v>
      </c>
      <c r="J32" s="148"/>
    </row>
    <row r="33" spans="1:10" x14ac:dyDescent="0.25">
      <c r="A33" s="285">
        <f>PLANILHA!A82</f>
        <v>9</v>
      </c>
      <c r="B33" s="286" t="str">
        <f>PLANILHA!B82</f>
        <v>ACABAMENTOS</v>
      </c>
      <c r="C33" s="287"/>
      <c r="D33" s="205">
        <f>PLANILHA!G89</f>
        <v>0</v>
      </c>
      <c r="E33" s="19"/>
      <c r="F33" s="19"/>
      <c r="G33" s="19"/>
      <c r="H33" s="134">
        <f>H35*D33</f>
        <v>0</v>
      </c>
      <c r="I33" s="134">
        <f>I35*D33</f>
        <v>0</v>
      </c>
      <c r="J33" s="148"/>
    </row>
    <row r="34" spans="1:10" x14ac:dyDescent="0.25">
      <c r="A34" s="285"/>
      <c r="B34" s="288"/>
      <c r="C34" s="289"/>
      <c r="D34" s="19" t="e">
        <f>D33/D61</f>
        <v>#DIV/0!</v>
      </c>
      <c r="E34" s="19"/>
      <c r="F34" s="19"/>
      <c r="G34" s="19"/>
      <c r="H34" s="68"/>
      <c r="I34" s="68"/>
      <c r="J34" s="148"/>
    </row>
    <row r="35" spans="1:10" x14ac:dyDescent="0.25">
      <c r="A35" s="285"/>
      <c r="B35" s="290"/>
      <c r="C35" s="291"/>
      <c r="D35" s="20"/>
      <c r="E35" s="19"/>
      <c r="F35" s="19"/>
      <c r="G35" s="19"/>
      <c r="H35" s="19">
        <v>0.5</v>
      </c>
      <c r="I35" s="19">
        <v>0.5</v>
      </c>
      <c r="J35" s="148"/>
    </row>
    <row r="36" spans="1:10" x14ac:dyDescent="0.25">
      <c r="A36" s="285">
        <f>PLANILHA!A90</f>
        <v>10</v>
      </c>
      <c r="B36" s="286" t="str">
        <f>PLANILHA!B90</f>
        <v>INSTALAÇÕES HIDRO-SANITÁRIAS</v>
      </c>
      <c r="C36" s="287"/>
      <c r="D36" s="205">
        <f>PLANILHA!G103</f>
        <v>0</v>
      </c>
      <c r="E36" s="19"/>
      <c r="F36" s="19"/>
      <c r="G36" s="121"/>
      <c r="H36" s="134">
        <f>H38*D36</f>
        <v>0</v>
      </c>
      <c r="I36" s="134">
        <f>I38*D36</f>
        <v>0</v>
      </c>
      <c r="J36" s="149"/>
    </row>
    <row r="37" spans="1:10" x14ac:dyDescent="0.25">
      <c r="A37" s="285"/>
      <c r="B37" s="288"/>
      <c r="C37" s="289"/>
      <c r="D37" s="17" t="e">
        <f>D36/D61</f>
        <v>#DIV/0!</v>
      </c>
      <c r="E37" s="19"/>
      <c r="F37" s="19"/>
      <c r="G37" s="18"/>
      <c r="H37" s="158"/>
      <c r="I37" s="158"/>
      <c r="J37" s="157"/>
    </row>
    <row r="38" spans="1:10" x14ac:dyDescent="0.25">
      <c r="A38" s="285"/>
      <c r="B38" s="290"/>
      <c r="C38" s="291"/>
      <c r="D38" s="20"/>
      <c r="E38" s="19"/>
      <c r="F38" s="19"/>
      <c r="G38" s="19"/>
      <c r="H38" s="19">
        <v>0.5</v>
      </c>
      <c r="I38" s="19">
        <v>0.5</v>
      </c>
      <c r="J38" s="148"/>
    </row>
    <row r="39" spans="1:10" x14ac:dyDescent="0.25">
      <c r="A39" s="285">
        <f>PLANILHA!A104</f>
        <v>11</v>
      </c>
      <c r="B39" s="286" t="str">
        <f>PLANILHA!B104</f>
        <v>INSTALAÇÕES ELÉTRICAS</v>
      </c>
      <c r="C39" s="287"/>
      <c r="D39" s="205">
        <f>PLANILHA!G136</f>
        <v>0</v>
      </c>
      <c r="E39" s="19"/>
      <c r="F39" s="19"/>
      <c r="G39" s="19"/>
      <c r="H39" s="19"/>
      <c r="I39" s="134">
        <f>I41*D39</f>
        <v>0</v>
      </c>
      <c r="J39" s="155">
        <f>J41*D39</f>
        <v>0</v>
      </c>
    </row>
    <row r="40" spans="1:10" x14ac:dyDescent="0.25">
      <c r="A40" s="285"/>
      <c r="B40" s="288"/>
      <c r="C40" s="289"/>
      <c r="D40" s="17" t="e">
        <f>D39/D61</f>
        <v>#DIV/0!</v>
      </c>
      <c r="E40" s="19"/>
      <c r="F40" s="19"/>
      <c r="G40" s="19"/>
      <c r="H40" s="19"/>
      <c r="I40" s="158"/>
      <c r="J40" s="158"/>
    </row>
    <row r="41" spans="1:10" x14ac:dyDescent="0.25">
      <c r="A41" s="285"/>
      <c r="B41" s="290"/>
      <c r="C41" s="291"/>
      <c r="D41" s="20"/>
      <c r="E41" s="19"/>
      <c r="F41" s="19"/>
      <c r="G41" s="19"/>
      <c r="H41" s="19"/>
      <c r="I41" s="19">
        <v>0.25</v>
      </c>
      <c r="J41" s="148">
        <v>0.75</v>
      </c>
    </row>
    <row r="42" spans="1:10" x14ac:dyDescent="0.25">
      <c r="A42" s="285">
        <f>PLANILHA!A137</f>
        <v>12</v>
      </c>
      <c r="B42" s="286" t="str">
        <f>PLANILHA!B137</f>
        <v>APARELHOS ELÉTRICOS</v>
      </c>
      <c r="C42" s="287"/>
      <c r="D42" s="205">
        <f>PLANILHA!G142</f>
        <v>0</v>
      </c>
      <c r="E42" s="19"/>
      <c r="F42" s="19"/>
      <c r="G42" s="19"/>
      <c r="H42" s="121"/>
      <c r="I42" s="121"/>
      <c r="J42" s="155">
        <f>J44*D42</f>
        <v>0</v>
      </c>
    </row>
    <row r="43" spans="1:10" x14ac:dyDescent="0.25">
      <c r="A43" s="285"/>
      <c r="B43" s="288"/>
      <c r="C43" s="289"/>
      <c r="D43" s="17" t="e">
        <f>D42/D61</f>
        <v>#DIV/0!</v>
      </c>
      <c r="E43" s="19"/>
      <c r="F43" s="19"/>
      <c r="G43" s="19"/>
      <c r="H43" s="70"/>
      <c r="I43" s="21"/>
      <c r="J43" s="68"/>
    </row>
    <row r="44" spans="1:10" x14ac:dyDescent="0.25">
      <c r="A44" s="285"/>
      <c r="B44" s="290"/>
      <c r="C44" s="291"/>
      <c r="D44" s="20"/>
      <c r="E44" s="19"/>
      <c r="F44" s="19"/>
      <c r="G44" s="19"/>
      <c r="H44" s="19"/>
      <c r="I44" s="19"/>
      <c r="J44" s="148">
        <v>1</v>
      </c>
    </row>
    <row r="45" spans="1:10" x14ac:dyDescent="0.25">
      <c r="A45" s="301">
        <f>PLANILHA!A143</f>
        <v>13</v>
      </c>
      <c r="B45" s="304" t="str">
        <f>PLANILHA!B143</f>
        <v>SPDA</v>
      </c>
      <c r="C45" s="287"/>
      <c r="D45" s="205">
        <f>PLANILHA!G149</f>
        <v>0</v>
      </c>
      <c r="E45" s="19"/>
      <c r="F45" s="19"/>
      <c r="G45" s="19"/>
      <c r="H45" s="19"/>
      <c r="I45" s="134">
        <f>I47*D45</f>
        <v>0</v>
      </c>
      <c r="J45" s="155">
        <f>J47*D45</f>
        <v>0</v>
      </c>
    </row>
    <row r="46" spans="1:10" x14ac:dyDescent="0.25">
      <c r="A46" s="302"/>
      <c r="B46" s="288"/>
      <c r="C46" s="289"/>
      <c r="D46" s="17" t="e">
        <f>D45/D61</f>
        <v>#DIV/0!</v>
      </c>
      <c r="E46" s="19"/>
      <c r="F46" s="19"/>
      <c r="G46" s="19"/>
      <c r="H46" s="19"/>
      <c r="I46" s="69"/>
      <c r="J46" s="158"/>
    </row>
    <row r="47" spans="1:10" x14ac:dyDescent="0.25">
      <c r="A47" s="303"/>
      <c r="B47" s="290"/>
      <c r="C47" s="291"/>
      <c r="D47" s="20"/>
      <c r="E47" s="19"/>
      <c r="F47" s="19"/>
      <c r="G47" s="19"/>
      <c r="H47" s="19"/>
      <c r="I47" s="19">
        <v>0.5</v>
      </c>
      <c r="J47" s="148">
        <v>0.5</v>
      </c>
    </row>
    <row r="48" spans="1:10" x14ac:dyDescent="0.25">
      <c r="A48" s="285">
        <f>PLANILHA!A150</f>
        <v>14</v>
      </c>
      <c r="B48" s="286" t="str">
        <f>PLANILHA!B150</f>
        <v>APARELHOS HIDRO-SANITÁRIOS</v>
      </c>
      <c r="C48" s="287"/>
      <c r="D48" s="205">
        <f>PLANILHA!G157</f>
        <v>0</v>
      </c>
      <c r="E48" s="19"/>
      <c r="F48" s="121"/>
      <c r="G48" s="121"/>
      <c r="H48" s="121"/>
      <c r="I48" s="134">
        <f>I50*D48</f>
        <v>0</v>
      </c>
      <c r="J48" s="148"/>
    </row>
    <row r="49" spans="1:14" x14ac:dyDescent="0.25">
      <c r="A49" s="285"/>
      <c r="B49" s="288"/>
      <c r="C49" s="289"/>
      <c r="D49" s="17" t="e">
        <f>D48/D61</f>
        <v>#DIV/0!</v>
      </c>
      <c r="E49" s="19"/>
      <c r="F49" s="21"/>
      <c r="G49" s="21"/>
      <c r="H49" s="21"/>
      <c r="I49" s="68"/>
      <c r="J49" s="21"/>
    </row>
    <row r="50" spans="1:14" x14ac:dyDescent="0.25">
      <c r="A50" s="285"/>
      <c r="B50" s="290"/>
      <c r="C50" s="291"/>
      <c r="D50" s="20"/>
      <c r="E50" s="19"/>
      <c r="F50" s="19"/>
      <c r="G50" s="19"/>
      <c r="H50" s="19"/>
      <c r="I50" s="19">
        <v>1</v>
      </c>
      <c r="J50" s="148"/>
    </row>
    <row r="51" spans="1:14" x14ac:dyDescent="0.25">
      <c r="A51" s="285">
        <f>PLANILHA!A158</f>
        <v>15</v>
      </c>
      <c r="B51" s="293" t="str">
        <f>PLANILHA!B158</f>
        <v>PINTURA</v>
      </c>
      <c r="C51" s="294"/>
      <c r="D51" s="205">
        <f>PLANILHA!G165</f>
        <v>0</v>
      </c>
      <c r="E51" s="19"/>
      <c r="F51" s="19"/>
      <c r="G51" s="19"/>
      <c r="H51" s="134">
        <f>H53*D51</f>
        <v>0</v>
      </c>
      <c r="I51" s="134">
        <f>I53*D51</f>
        <v>0</v>
      </c>
      <c r="J51" s="155">
        <f>J53*D51</f>
        <v>0</v>
      </c>
    </row>
    <row r="52" spans="1:14" x14ac:dyDescent="0.25">
      <c r="A52" s="285"/>
      <c r="B52" s="294"/>
      <c r="C52" s="294"/>
      <c r="D52" s="17" t="e">
        <f>D51/D61</f>
        <v>#DIV/0!</v>
      </c>
      <c r="E52" s="19"/>
      <c r="F52" s="19"/>
      <c r="G52" s="19"/>
      <c r="H52" s="174"/>
      <c r="I52" s="69"/>
      <c r="J52" s="175"/>
    </row>
    <row r="53" spans="1:14" x14ac:dyDescent="0.25">
      <c r="A53" s="285"/>
      <c r="B53" s="294"/>
      <c r="C53" s="294"/>
      <c r="D53" s="20"/>
      <c r="E53" s="19"/>
      <c r="F53" s="19"/>
      <c r="G53" s="19"/>
      <c r="H53" s="19">
        <v>0.25</v>
      </c>
      <c r="I53" s="19">
        <v>0.25</v>
      </c>
      <c r="J53" s="148">
        <v>0.5</v>
      </c>
    </row>
    <row r="54" spans="1:14" x14ac:dyDescent="0.25">
      <c r="A54" s="285">
        <f>PLANILHA!A166</f>
        <v>16</v>
      </c>
      <c r="B54" s="293" t="str">
        <f>PLANILHA!B166</f>
        <v>INSTALAÇÕES DE COMBATE À INCÊNDIO</v>
      </c>
      <c r="C54" s="294"/>
      <c r="D54" s="205">
        <f>PLANILHA!G170</f>
        <v>0</v>
      </c>
      <c r="E54" s="19"/>
      <c r="F54" s="19"/>
      <c r="G54" s="19"/>
      <c r="H54" s="19"/>
      <c r="I54" s="134"/>
      <c r="J54" s="155">
        <f>J56*D54</f>
        <v>0</v>
      </c>
    </row>
    <row r="55" spans="1:14" x14ac:dyDescent="0.25">
      <c r="A55" s="285"/>
      <c r="B55" s="294"/>
      <c r="C55" s="294"/>
      <c r="D55" s="17" t="e">
        <f>D54/D61</f>
        <v>#DIV/0!</v>
      </c>
      <c r="E55" s="19"/>
      <c r="F55" s="19"/>
      <c r="G55" s="19"/>
      <c r="H55" s="19"/>
      <c r="I55" s="70"/>
      <c r="J55" s="158"/>
    </row>
    <row r="56" spans="1:14" ht="16.5" customHeight="1" x14ac:dyDescent="0.25">
      <c r="A56" s="285"/>
      <c r="B56" s="294"/>
      <c r="C56" s="294"/>
      <c r="D56" s="20"/>
      <c r="E56" s="19"/>
      <c r="F56" s="19"/>
      <c r="G56" s="19"/>
      <c r="H56" s="19"/>
      <c r="I56" s="19"/>
      <c r="J56" s="148">
        <v>1</v>
      </c>
    </row>
    <row r="57" spans="1:14" ht="19.5" customHeight="1" x14ac:dyDescent="0.25">
      <c r="A57" s="301">
        <f>PLANILHA!A171</f>
        <v>18</v>
      </c>
      <c r="B57" s="295" t="str">
        <f>PLANILHA!B171</f>
        <v>SERVIÇOS COMPLEMENTARES EXTERNOS E INTERNOS</v>
      </c>
      <c r="C57" s="296"/>
      <c r="D57" s="205">
        <f>PLANILHA!G176</f>
        <v>0</v>
      </c>
      <c r="E57" s="19"/>
      <c r="F57" s="19"/>
      <c r="G57" s="19"/>
      <c r="H57" s="19"/>
      <c r="I57" s="19"/>
      <c r="J57" s="155">
        <f>J59*D57</f>
        <v>0</v>
      </c>
    </row>
    <row r="58" spans="1:14" ht="17.25" customHeight="1" x14ac:dyDescent="0.25">
      <c r="A58" s="302"/>
      <c r="B58" s="297"/>
      <c r="C58" s="298"/>
      <c r="D58" s="17" t="e">
        <f>D57/D61</f>
        <v>#DIV/0!</v>
      </c>
      <c r="E58" s="19"/>
      <c r="F58" s="19"/>
      <c r="G58" s="19"/>
      <c r="H58" s="19"/>
      <c r="I58" s="19"/>
      <c r="J58" s="158"/>
    </row>
    <row r="59" spans="1:14" ht="18.75" customHeight="1" x14ac:dyDescent="0.25">
      <c r="A59" s="303"/>
      <c r="B59" s="299"/>
      <c r="C59" s="300"/>
      <c r="D59" s="20"/>
      <c r="E59" s="19"/>
      <c r="F59" s="19"/>
      <c r="G59" s="19"/>
      <c r="H59" s="19"/>
      <c r="I59" s="19"/>
      <c r="J59" s="148">
        <v>1</v>
      </c>
    </row>
    <row r="60" spans="1:14" x14ac:dyDescent="0.25">
      <c r="A60" s="159"/>
      <c r="B60" s="292"/>
      <c r="C60" s="292"/>
      <c r="D60" s="20"/>
      <c r="E60" s="19"/>
      <c r="F60" s="19"/>
      <c r="G60" s="19"/>
      <c r="H60" s="19"/>
      <c r="I60" s="19"/>
      <c r="J60" s="148"/>
      <c r="L60" s="66"/>
    </row>
    <row r="61" spans="1:14" x14ac:dyDescent="0.25">
      <c r="A61" s="160"/>
      <c r="B61" s="329" t="s">
        <v>63</v>
      </c>
      <c r="C61" s="329"/>
      <c r="D61" s="22">
        <f>D9+D12+D15+D18+D21+D24+D27+D30+D33+D36+D39+D42+D45+D48+D51+D54+D57</f>
        <v>0</v>
      </c>
      <c r="E61" s="23">
        <f>E9+E12+E15+E18+E21+E24+E27+E30+E33+E36+E39+E42+E45+E48+E51+E54+E57</f>
        <v>0</v>
      </c>
      <c r="F61" s="23">
        <f>F9+F12+F15+F18+F21+F24+F27+F30+F33+F36+F39+F42+F45+F48+F51+F54+F57</f>
        <v>0</v>
      </c>
      <c r="G61" s="23">
        <f t="shared" ref="G61:J61" si="0">G9+G12+G15+G18+G21+G24+G27+G30+G33+G36+G39+G42+G45+G48+G51+G54+G57</f>
        <v>0</v>
      </c>
      <c r="H61" s="23">
        <f t="shared" si="0"/>
        <v>0</v>
      </c>
      <c r="I61" s="23">
        <f t="shared" si="0"/>
        <v>0</v>
      </c>
      <c r="J61" s="23">
        <f t="shared" si="0"/>
        <v>0</v>
      </c>
      <c r="L61" s="66"/>
    </row>
    <row r="62" spans="1:14" x14ac:dyDescent="0.25">
      <c r="A62" s="160"/>
      <c r="B62" s="329" t="s">
        <v>64</v>
      </c>
      <c r="C62" s="329"/>
      <c r="D62" s="18"/>
      <c r="E62" s="23">
        <f>E61</f>
        <v>0</v>
      </c>
      <c r="F62" s="23">
        <f>F61+E62</f>
        <v>0</v>
      </c>
      <c r="G62" s="23">
        <f>G61+F62</f>
        <v>0</v>
      </c>
      <c r="H62" s="23">
        <f>H61+G62</f>
        <v>0</v>
      </c>
      <c r="I62" s="23">
        <f>I61+H62</f>
        <v>0</v>
      </c>
      <c r="J62" s="161">
        <f>J61+I62</f>
        <v>0</v>
      </c>
    </row>
    <row r="63" spans="1:14" x14ac:dyDescent="0.25">
      <c r="A63" s="160"/>
      <c r="B63" s="329" t="s">
        <v>65</v>
      </c>
      <c r="C63" s="329"/>
      <c r="D63" s="24" t="e">
        <f>D10+D13+D16+D19+D22+D25+D28+D31+D34+D37+D40+D43+D46+D49+D52+D55+D58</f>
        <v>#DIV/0!</v>
      </c>
      <c r="E63" s="17" t="e">
        <f>E61/D61</f>
        <v>#DIV/0!</v>
      </c>
      <c r="F63" s="17" t="e">
        <f>F61/D61</f>
        <v>#DIV/0!</v>
      </c>
      <c r="G63" s="17" t="e">
        <f>G61/D61</f>
        <v>#DIV/0!</v>
      </c>
      <c r="H63" s="17" t="e">
        <f>H61/D61</f>
        <v>#DIV/0!</v>
      </c>
      <c r="I63" s="17" t="e">
        <f>I61/D61</f>
        <v>#DIV/0!</v>
      </c>
      <c r="J63" s="162" t="e">
        <f>J61/D61</f>
        <v>#DIV/0!</v>
      </c>
      <c r="M63" s="94"/>
    </row>
    <row r="64" spans="1:14" ht="15.75" thickBot="1" x14ac:dyDescent="0.3">
      <c r="A64" s="163"/>
      <c r="B64" s="330" t="s">
        <v>66</v>
      </c>
      <c r="C64" s="330"/>
      <c r="D64" s="164"/>
      <c r="E64" s="165" t="e">
        <f>E63</f>
        <v>#DIV/0!</v>
      </c>
      <c r="F64" s="165" t="e">
        <f>F63+E64</f>
        <v>#DIV/0!</v>
      </c>
      <c r="G64" s="165" t="e">
        <f>G63+F64</f>
        <v>#DIV/0!</v>
      </c>
      <c r="H64" s="165" t="e">
        <f>H63+G64</f>
        <v>#DIV/0!</v>
      </c>
      <c r="I64" s="165" t="e">
        <f>I63+H64</f>
        <v>#DIV/0!</v>
      </c>
      <c r="J64" s="166" t="e">
        <f>J63+I64</f>
        <v>#DIV/0!</v>
      </c>
      <c r="L64" s="66"/>
      <c r="N64" s="66">
        <f>D61-PLANILHA!G178</f>
        <v>0</v>
      </c>
    </row>
    <row r="65" spans="1:12" x14ac:dyDescent="0.25">
      <c r="A65" s="25"/>
      <c r="B65" s="93"/>
      <c r="C65" s="93"/>
      <c r="D65" s="28"/>
      <c r="E65" s="38"/>
      <c r="F65" s="38"/>
      <c r="G65" s="38"/>
      <c r="H65" s="38"/>
      <c r="I65" s="38"/>
      <c r="J65" s="96"/>
    </row>
    <row r="66" spans="1:12" x14ac:dyDescent="0.25">
      <c r="A66" s="338" t="str">
        <f>MEMORIAL!A160</f>
        <v>Vargem Alta, 05 de maio de 2025</v>
      </c>
      <c r="B66" s="338"/>
      <c r="C66" s="338"/>
      <c r="D66" s="338"/>
      <c r="E66" s="338"/>
      <c r="F66" s="38"/>
      <c r="G66" s="38"/>
      <c r="H66" s="38"/>
      <c r="I66" s="38"/>
      <c r="J66" s="96"/>
    </row>
    <row r="67" spans="1:12" x14ac:dyDescent="0.25">
      <c r="A67" s="28"/>
      <c r="B67" s="28"/>
      <c r="C67" s="28"/>
      <c r="D67" s="28"/>
      <c r="E67" s="28"/>
      <c r="F67" s="38"/>
      <c r="G67" s="38"/>
      <c r="H67" s="38"/>
      <c r="I67" s="38"/>
      <c r="J67" s="96"/>
    </row>
    <row r="68" spans="1:12" ht="18" x14ac:dyDescent="0.25">
      <c r="A68" s="331"/>
      <c r="B68" s="331"/>
      <c r="C68" s="331"/>
      <c r="D68" s="331"/>
      <c r="E68" s="331"/>
      <c r="F68" s="331"/>
      <c r="G68" s="331"/>
      <c r="H68" s="331"/>
      <c r="I68" s="331"/>
      <c r="J68" s="331"/>
      <c r="L68" s="66"/>
    </row>
    <row r="69" spans="1:12" ht="18" x14ac:dyDescent="0.25">
      <c r="A69" s="203"/>
      <c r="B69" s="203"/>
      <c r="C69" s="203"/>
      <c r="D69" s="203"/>
      <c r="E69" s="203"/>
      <c r="F69" s="203"/>
      <c r="G69" s="203"/>
      <c r="H69" s="203"/>
      <c r="I69" s="203"/>
      <c r="J69" s="203"/>
      <c r="L69" s="66"/>
    </row>
    <row r="70" spans="1:12" x14ac:dyDescent="0.25">
      <c r="A70" s="264"/>
      <c r="B70" s="195"/>
      <c r="C70" s="195"/>
      <c r="D70" s="195"/>
      <c r="E70" s="264"/>
      <c r="F70" s="264"/>
      <c r="G70" s="264"/>
      <c r="H70" s="264"/>
      <c r="I70" s="264"/>
      <c r="J70" s="264"/>
    </row>
    <row r="71" spans="1:12" x14ac:dyDescent="0.25">
      <c r="A71" s="264"/>
      <c r="B71" s="335"/>
      <c r="C71" s="335"/>
      <c r="D71" s="335"/>
      <c r="E71" s="335"/>
      <c r="F71" s="30"/>
      <c r="G71" s="332"/>
      <c r="H71" s="332"/>
      <c r="I71" s="332"/>
      <c r="J71" s="30"/>
    </row>
    <row r="72" spans="1:12" x14ac:dyDescent="0.25">
      <c r="A72" s="45"/>
      <c r="B72" s="336" t="str">
        <f>PLANILHA!C184</f>
        <v>ELIESER RABELLO</v>
      </c>
      <c r="C72" s="336"/>
      <c r="D72" s="336"/>
      <c r="E72" s="336"/>
      <c r="F72" s="46"/>
      <c r="G72" s="333" t="str">
        <f>PLANILHA!D184</f>
        <v>LORENÇO FERNANDES AZEREDO</v>
      </c>
      <c r="H72" s="333"/>
      <c r="I72" s="333"/>
      <c r="J72" s="46"/>
    </row>
    <row r="73" spans="1:12" ht="15" customHeight="1" x14ac:dyDescent="0.25">
      <c r="A73" s="264"/>
      <c r="B73" s="337" t="str">
        <f>PLANILHA!C185</f>
        <v>Prefeito Municipal</v>
      </c>
      <c r="C73" s="337"/>
      <c r="D73" s="337"/>
      <c r="E73" s="337"/>
      <c r="F73" s="31"/>
      <c r="G73" s="334" t="str">
        <f>PLANILHA!D185</f>
        <v>Arquiteto e Urbanista - CAU A 35329-9</v>
      </c>
      <c r="H73" s="334"/>
      <c r="I73" s="334"/>
      <c r="J73" s="31"/>
    </row>
    <row r="74" spans="1:12" x14ac:dyDescent="0.25">
      <c r="A74" s="264"/>
      <c r="B74" s="65"/>
      <c r="C74" s="65"/>
      <c r="D74" s="32"/>
      <c r="E74" s="13"/>
      <c r="F74" s="13"/>
      <c r="G74" s="13"/>
      <c r="H74" s="13"/>
      <c r="I74" s="13"/>
      <c r="J74" s="13"/>
    </row>
    <row r="75" spans="1:12" x14ac:dyDescent="0.25">
      <c r="A75" s="264"/>
      <c r="B75" s="65"/>
      <c r="C75" s="65"/>
      <c r="D75" s="29"/>
      <c r="E75" s="33"/>
      <c r="F75" s="34"/>
      <c r="G75" s="34"/>
      <c r="H75" s="34"/>
      <c r="I75" s="34"/>
      <c r="J75" s="34"/>
    </row>
    <row r="76" spans="1:12" x14ac:dyDescent="0.25">
      <c r="A76" s="264"/>
      <c r="B76" s="328"/>
      <c r="C76" s="328"/>
      <c r="D76" s="15"/>
      <c r="E76" s="31"/>
      <c r="F76" s="31"/>
      <c r="G76" s="31"/>
      <c r="H76" s="31"/>
      <c r="I76" s="31"/>
      <c r="J76" s="31"/>
    </row>
    <row r="77" spans="1:12" x14ac:dyDescent="0.25">
      <c r="A77" s="264"/>
      <c r="B77" s="328"/>
      <c r="C77" s="328"/>
      <c r="D77" s="32"/>
      <c r="E77" s="47"/>
      <c r="F77" s="47"/>
      <c r="G77" s="47"/>
      <c r="H77" s="47"/>
      <c r="I77" s="47"/>
      <c r="J77" s="47"/>
    </row>
    <row r="78" spans="1:12" x14ac:dyDescent="0.25">
      <c r="A78" s="264"/>
      <c r="B78" s="328"/>
      <c r="C78" s="328"/>
      <c r="D78" s="29"/>
      <c r="E78" s="35"/>
      <c r="F78" s="35"/>
      <c r="G78" s="35"/>
      <c r="H78" s="35"/>
      <c r="I78" s="35"/>
      <c r="J78" s="35"/>
    </row>
    <row r="79" spans="1:12" x14ac:dyDescent="0.25">
      <c r="A79" s="264"/>
      <c r="B79" s="328"/>
      <c r="C79" s="328"/>
      <c r="D79" s="36"/>
      <c r="E79" s="31"/>
      <c r="F79" s="37"/>
      <c r="G79" s="37"/>
      <c r="H79" s="37"/>
      <c r="I79" s="37"/>
      <c r="J79" s="37"/>
    </row>
    <row r="80" spans="1:12" x14ac:dyDescent="0.25">
      <c r="A80" s="264"/>
      <c r="B80" s="328"/>
      <c r="C80" s="328"/>
      <c r="D80" s="38"/>
      <c r="E80" s="28"/>
      <c r="F80" s="28"/>
      <c r="G80" s="28"/>
      <c r="H80" s="28"/>
      <c r="I80" s="28"/>
      <c r="J80" s="28"/>
    </row>
    <row r="81" spans="1:10" x14ac:dyDescent="0.25">
      <c r="A81" s="264"/>
      <c r="B81" s="328"/>
      <c r="C81" s="328"/>
      <c r="D81" s="36"/>
      <c r="E81" s="39"/>
      <c r="F81" s="34"/>
      <c r="G81" s="34"/>
      <c r="H81" s="34"/>
      <c r="I81" s="34"/>
      <c r="J81" s="34"/>
    </row>
    <row r="82" spans="1:10" x14ac:dyDescent="0.25">
      <c r="A82" s="264"/>
      <c r="B82" s="328"/>
      <c r="C82" s="328"/>
      <c r="D82" s="36"/>
      <c r="E82" s="31"/>
      <c r="F82" s="40"/>
      <c r="G82" s="40"/>
      <c r="H82" s="40"/>
      <c r="I82" s="40"/>
      <c r="J82" s="40"/>
    </row>
    <row r="83" spans="1:10" x14ac:dyDescent="0.25">
      <c r="A83" s="264"/>
      <c r="B83" s="328"/>
      <c r="C83" s="328"/>
      <c r="D83" s="38"/>
      <c r="E83" s="28"/>
      <c r="F83" s="28"/>
      <c r="G83" s="28"/>
      <c r="H83" s="28"/>
      <c r="I83" s="28"/>
      <c r="J83" s="28"/>
    </row>
    <row r="84" spans="1:10" x14ac:dyDescent="0.25">
      <c r="A84" s="264"/>
      <c r="B84" s="328"/>
      <c r="C84" s="328"/>
      <c r="D84" s="36"/>
      <c r="E84" s="39"/>
      <c r="F84" s="34"/>
      <c r="G84" s="34"/>
      <c r="H84" s="34"/>
      <c r="I84" s="34"/>
      <c r="J84" s="34"/>
    </row>
    <row r="85" spans="1:10" x14ac:dyDescent="0.25">
      <c r="A85" s="264"/>
      <c r="B85" s="328"/>
      <c r="C85" s="328"/>
      <c r="D85" s="36"/>
      <c r="E85" s="31"/>
      <c r="F85" s="41"/>
      <c r="G85" s="34"/>
      <c r="H85" s="34"/>
      <c r="I85" s="34"/>
      <c r="J85" s="34"/>
    </row>
    <row r="86" spans="1:10" x14ac:dyDescent="0.25">
      <c r="A86" s="264"/>
      <c r="B86" s="328"/>
      <c r="C86" s="328"/>
      <c r="D86" s="38"/>
      <c r="E86" s="42"/>
      <c r="F86" s="28"/>
      <c r="G86" s="34"/>
      <c r="H86" s="34"/>
      <c r="I86" s="34"/>
      <c r="J86" s="34"/>
    </row>
    <row r="87" spans="1:10" x14ac:dyDescent="0.25">
      <c r="A87" s="264"/>
      <c r="B87" s="328"/>
      <c r="C87" s="328"/>
      <c r="D87" s="36"/>
      <c r="E87" s="34"/>
      <c r="F87" s="39"/>
      <c r="G87" s="34"/>
      <c r="H87" s="34"/>
      <c r="I87" s="34"/>
      <c r="J87" s="34"/>
    </row>
    <row r="88" spans="1:10" x14ac:dyDescent="0.25">
      <c r="A88" s="264"/>
      <c r="B88" s="328"/>
      <c r="C88" s="328"/>
      <c r="D88" s="36"/>
      <c r="E88" s="31"/>
      <c r="F88" s="31"/>
      <c r="G88" s="31"/>
      <c r="H88" s="31"/>
      <c r="I88" s="34"/>
      <c r="J88" s="34"/>
    </row>
    <row r="89" spans="1:10" x14ac:dyDescent="0.25">
      <c r="A89" s="264"/>
      <c r="B89" s="328"/>
      <c r="C89" s="328"/>
      <c r="D89" s="38"/>
      <c r="E89" s="42"/>
      <c r="F89" s="42"/>
      <c r="G89" s="42"/>
      <c r="H89" s="42"/>
      <c r="I89" s="34"/>
      <c r="J89" s="34"/>
    </row>
    <row r="90" spans="1:10" x14ac:dyDescent="0.25">
      <c r="A90" s="264"/>
      <c r="B90" s="328"/>
      <c r="C90" s="328"/>
      <c r="D90" s="36"/>
      <c r="E90" s="34"/>
      <c r="F90" s="39"/>
      <c r="G90" s="34"/>
      <c r="H90" s="34"/>
      <c r="I90" s="34"/>
      <c r="J90" s="34"/>
    </row>
    <row r="91" spans="1:10" x14ac:dyDescent="0.25">
      <c r="A91" s="264"/>
      <c r="B91" s="328"/>
      <c r="C91" s="328"/>
      <c r="D91" s="36"/>
      <c r="E91" s="34"/>
      <c r="F91" s="31"/>
      <c r="G91" s="31"/>
      <c r="H91" s="31"/>
      <c r="I91" s="31"/>
      <c r="J91" s="34"/>
    </row>
    <row r="92" spans="1:10" x14ac:dyDescent="0.25">
      <c r="A92" s="264"/>
      <c r="B92" s="328"/>
      <c r="C92" s="328"/>
      <c r="D92" s="38"/>
      <c r="E92" s="34"/>
      <c r="F92" s="42"/>
      <c r="G92" s="42"/>
      <c r="H92" s="42"/>
      <c r="I92" s="42"/>
      <c r="J92" s="34"/>
    </row>
    <row r="93" spans="1:10" x14ac:dyDescent="0.25">
      <c r="A93" s="264"/>
      <c r="B93" s="328"/>
      <c r="C93" s="328"/>
      <c r="D93" s="36"/>
      <c r="E93" s="34"/>
      <c r="F93" s="34"/>
      <c r="G93" s="34"/>
      <c r="H93" s="34"/>
      <c r="I93" s="34"/>
      <c r="J93" s="34"/>
    </row>
    <row r="94" spans="1:10" x14ac:dyDescent="0.25">
      <c r="A94" s="264"/>
      <c r="B94" s="328"/>
      <c r="C94" s="328"/>
      <c r="D94" s="36"/>
      <c r="E94" s="34"/>
      <c r="F94" s="34"/>
      <c r="G94" s="34"/>
      <c r="H94" s="40"/>
      <c r="I94" s="31"/>
      <c r="J94" s="31"/>
    </row>
    <row r="95" spans="1:10" x14ac:dyDescent="0.25">
      <c r="A95" s="264"/>
      <c r="B95" s="328"/>
      <c r="C95" s="328"/>
      <c r="D95" s="38"/>
      <c r="E95" s="34"/>
      <c r="F95" s="34"/>
      <c r="G95" s="34"/>
      <c r="H95" s="28"/>
      <c r="I95" s="42"/>
      <c r="J95" s="42"/>
    </row>
    <row r="96" spans="1:10" x14ac:dyDescent="0.25">
      <c r="A96" s="264"/>
      <c r="B96" s="328"/>
      <c r="C96" s="328"/>
      <c r="D96" s="36"/>
      <c r="E96" s="34"/>
      <c r="F96" s="34"/>
      <c r="G96" s="34"/>
      <c r="H96" s="34"/>
      <c r="I96" s="39"/>
      <c r="J96" s="39"/>
    </row>
    <row r="97" spans="1:11" x14ac:dyDescent="0.25">
      <c r="A97" s="264"/>
      <c r="B97" s="328"/>
      <c r="C97" s="328"/>
      <c r="D97" s="36"/>
      <c r="E97" s="34"/>
      <c r="F97" s="34"/>
      <c r="G97" s="40"/>
      <c r="H97" s="40"/>
      <c r="I97" s="31"/>
      <c r="J97" s="31"/>
    </row>
    <row r="98" spans="1:11" x14ac:dyDescent="0.25">
      <c r="A98" s="264"/>
      <c r="B98" s="328"/>
      <c r="C98" s="328"/>
      <c r="D98" s="38"/>
      <c r="E98" s="34"/>
      <c r="F98" s="34"/>
      <c r="G98" s="28"/>
      <c r="H98" s="28"/>
      <c r="I98" s="42"/>
      <c r="J98" s="42"/>
    </row>
    <row r="99" spans="1:11" x14ac:dyDescent="0.25">
      <c r="A99" s="264"/>
      <c r="B99" s="328"/>
      <c r="C99" s="328"/>
      <c r="D99" s="36"/>
      <c r="E99" s="34"/>
      <c r="F99" s="34"/>
      <c r="G99" s="34"/>
      <c r="H99" s="34"/>
      <c r="I99" s="34"/>
      <c r="J99" s="34"/>
    </row>
    <row r="100" spans="1:11" x14ac:dyDescent="0.25">
      <c r="A100" s="264"/>
      <c r="B100" s="328"/>
      <c r="C100" s="328"/>
      <c r="D100" s="36"/>
      <c r="E100" s="34"/>
      <c r="F100" s="34"/>
      <c r="G100" s="34"/>
      <c r="H100" s="31"/>
      <c r="I100" s="31"/>
      <c r="J100" s="31"/>
    </row>
    <row r="101" spans="1:11" x14ac:dyDescent="0.25">
      <c r="A101" s="264"/>
      <c r="B101" s="328"/>
      <c r="C101" s="328"/>
      <c r="D101" s="38"/>
      <c r="E101" s="34"/>
      <c r="F101" s="34"/>
      <c r="G101" s="34"/>
      <c r="H101" s="42"/>
      <c r="I101" s="42"/>
      <c r="J101" s="42"/>
    </row>
    <row r="102" spans="1:11" x14ac:dyDescent="0.25">
      <c r="A102" s="264"/>
      <c r="B102" s="328"/>
      <c r="C102" s="328"/>
      <c r="D102" s="36"/>
      <c r="E102" s="34"/>
      <c r="F102" s="34"/>
      <c r="G102" s="34"/>
      <c r="H102" s="34"/>
      <c r="I102" s="34"/>
      <c r="J102" s="34"/>
    </row>
    <row r="103" spans="1:11" x14ac:dyDescent="0.25">
      <c r="A103" s="264"/>
      <c r="B103" s="328"/>
      <c r="C103" s="328"/>
      <c r="D103" s="36"/>
      <c r="E103" s="34"/>
      <c r="F103" s="34"/>
      <c r="G103" s="34"/>
      <c r="H103" s="31"/>
      <c r="I103" s="31"/>
      <c r="J103" s="31"/>
    </row>
    <row r="104" spans="1:11" x14ac:dyDescent="0.25">
      <c r="A104" s="264"/>
      <c r="B104" s="328"/>
      <c r="C104" s="328"/>
      <c r="D104" s="38"/>
      <c r="E104" s="34"/>
      <c r="F104" s="34"/>
      <c r="G104" s="34"/>
      <c r="H104" s="42"/>
      <c r="I104" s="42"/>
      <c r="J104" s="42"/>
    </row>
    <row r="105" spans="1:11" x14ac:dyDescent="0.25">
      <c r="A105" s="264"/>
      <c r="B105" s="328"/>
      <c r="C105" s="328"/>
      <c r="D105" s="36"/>
      <c r="E105" s="34"/>
      <c r="F105" s="34"/>
      <c r="G105" s="34"/>
      <c r="H105" s="34"/>
      <c r="I105" s="34"/>
      <c r="J105" s="34"/>
    </row>
    <row r="106" spans="1:11" x14ac:dyDescent="0.25">
      <c r="A106" s="264"/>
      <c r="B106" s="328"/>
      <c r="C106" s="328"/>
      <c r="D106" s="36"/>
      <c r="E106" s="34"/>
      <c r="F106" s="34"/>
      <c r="G106" s="34"/>
      <c r="H106" s="34"/>
      <c r="I106" s="34"/>
      <c r="J106" s="40"/>
    </row>
    <row r="107" spans="1:11" x14ac:dyDescent="0.25">
      <c r="A107" s="264"/>
      <c r="B107" s="328"/>
      <c r="C107" s="328"/>
      <c r="D107" s="38"/>
      <c r="E107" s="34"/>
      <c r="F107" s="34"/>
      <c r="G107" s="34"/>
      <c r="H107" s="34"/>
      <c r="I107" s="34"/>
      <c r="J107" s="42"/>
    </row>
    <row r="108" spans="1:11" x14ac:dyDescent="0.25">
      <c r="A108" s="264"/>
      <c r="B108" s="328"/>
      <c r="C108" s="328"/>
      <c r="D108" s="36"/>
      <c r="E108" s="34"/>
      <c r="F108" s="34"/>
      <c r="G108" s="34"/>
      <c r="H108" s="34"/>
      <c r="I108" s="34"/>
      <c r="J108" s="34"/>
    </row>
    <row r="109" spans="1:11" x14ac:dyDescent="0.25">
      <c r="A109" s="264"/>
      <c r="B109" s="328"/>
      <c r="C109" s="328"/>
      <c r="D109" s="36"/>
      <c r="E109" s="34"/>
      <c r="F109" s="40"/>
      <c r="G109" s="40"/>
      <c r="H109" s="31"/>
      <c r="I109" s="31"/>
      <c r="J109" s="31"/>
    </row>
    <row r="110" spans="1:11" x14ac:dyDescent="0.25">
      <c r="A110" s="264"/>
      <c r="B110" s="328"/>
      <c r="C110" s="328"/>
      <c r="D110" s="38"/>
      <c r="E110" s="34"/>
      <c r="F110" s="28"/>
      <c r="G110" s="42"/>
      <c r="H110" s="42"/>
      <c r="I110" s="42"/>
      <c r="J110" s="42"/>
      <c r="K110" s="48"/>
    </row>
    <row r="111" spans="1:11" x14ac:dyDescent="0.25">
      <c r="A111" s="264"/>
      <c r="B111" s="328"/>
      <c r="C111" s="328"/>
      <c r="D111" s="36"/>
      <c r="E111" s="34"/>
      <c r="F111" s="34"/>
      <c r="G111" s="34"/>
      <c r="H111" s="34"/>
      <c r="I111" s="34"/>
      <c r="J111" s="34"/>
    </row>
    <row r="112" spans="1:11" x14ac:dyDescent="0.25">
      <c r="A112" s="264"/>
      <c r="B112" s="328"/>
      <c r="C112" s="328"/>
      <c r="D112" s="36"/>
      <c r="E112" s="34"/>
      <c r="F112" s="34"/>
      <c r="G112" s="34"/>
      <c r="H112" s="34"/>
      <c r="I112" s="34"/>
      <c r="J112" s="40"/>
    </row>
    <row r="113" spans="1:10" x14ac:dyDescent="0.25">
      <c r="A113" s="264"/>
      <c r="B113" s="328"/>
      <c r="C113" s="328"/>
      <c r="D113" s="38"/>
      <c r="E113" s="34"/>
      <c r="F113" s="34"/>
      <c r="G113" s="34"/>
      <c r="H113" s="34"/>
      <c r="I113" s="34"/>
      <c r="J113" s="42"/>
    </row>
    <row r="114" spans="1:10" x14ac:dyDescent="0.25">
      <c r="A114" s="264"/>
      <c r="B114" s="328"/>
      <c r="C114" s="328"/>
      <c r="D114" s="36"/>
      <c r="E114" s="34"/>
      <c r="F114" s="34"/>
      <c r="G114" s="34"/>
      <c r="H114" s="39"/>
      <c r="I114" s="39"/>
      <c r="J114" s="39"/>
    </row>
    <row r="115" spans="1:10" x14ac:dyDescent="0.25">
      <c r="A115" s="264"/>
      <c r="B115" s="328"/>
      <c r="C115" s="328"/>
      <c r="D115" s="36"/>
      <c r="E115" s="34"/>
      <c r="F115" s="40"/>
      <c r="G115" s="40"/>
      <c r="H115" s="49"/>
      <c r="I115" s="49"/>
      <c r="J115" s="49"/>
    </row>
    <row r="116" spans="1:10" x14ac:dyDescent="0.25">
      <c r="A116" s="264"/>
      <c r="B116" s="328"/>
      <c r="C116" s="328"/>
      <c r="D116" s="38"/>
      <c r="E116" s="34"/>
      <c r="F116" s="28"/>
      <c r="G116" s="28"/>
      <c r="H116" s="42"/>
      <c r="I116" s="42"/>
      <c r="J116" s="42"/>
    </row>
    <row r="117" spans="1:10" x14ac:dyDescent="0.25">
      <c r="A117" s="264"/>
      <c r="B117" s="328"/>
      <c r="C117" s="328"/>
      <c r="D117" s="36"/>
      <c r="E117" s="34"/>
      <c r="F117" s="34"/>
      <c r="G117" s="34"/>
      <c r="H117" s="34"/>
      <c r="I117" s="34"/>
      <c r="J117" s="34"/>
    </row>
    <row r="118" spans="1:10" x14ac:dyDescent="0.25">
      <c r="A118" s="264"/>
      <c r="B118" s="328"/>
      <c r="C118" s="328"/>
      <c r="D118" s="36"/>
      <c r="E118" s="34"/>
      <c r="F118" s="34"/>
      <c r="G118" s="34"/>
      <c r="H118" s="34"/>
      <c r="I118" s="34"/>
      <c r="J118" s="40"/>
    </row>
    <row r="119" spans="1:10" x14ac:dyDescent="0.25">
      <c r="A119" s="264"/>
      <c r="B119" s="328"/>
      <c r="C119" s="328"/>
      <c r="D119" s="38"/>
      <c r="E119" s="34"/>
      <c r="F119" s="34"/>
      <c r="G119" s="34"/>
      <c r="H119" s="34"/>
      <c r="I119" s="34"/>
      <c r="J119" s="42"/>
    </row>
    <row r="120" spans="1:10" x14ac:dyDescent="0.25">
      <c r="A120" s="264"/>
      <c r="B120" s="328"/>
      <c r="C120" s="328"/>
      <c r="D120" s="36"/>
      <c r="E120" s="34"/>
      <c r="F120" s="34"/>
      <c r="G120" s="34"/>
      <c r="H120" s="34"/>
      <c r="I120" s="34"/>
      <c r="J120" s="34"/>
    </row>
    <row r="121" spans="1:10" x14ac:dyDescent="0.25">
      <c r="A121" s="264"/>
      <c r="B121" s="328"/>
      <c r="C121" s="328"/>
      <c r="D121" s="36"/>
      <c r="E121" s="34"/>
      <c r="F121" s="34"/>
      <c r="G121" s="34"/>
      <c r="H121" s="34"/>
      <c r="I121" s="40"/>
      <c r="J121" s="34"/>
    </row>
    <row r="122" spans="1:10" x14ac:dyDescent="0.25">
      <c r="A122" s="264"/>
      <c r="B122" s="328"/>
      <c r="C122" s="328"/>
      <c r="D122" s="38"/>
      <c r="E122" s="34"/>
      <c r="F122" s="34"/>
      <c r="G122" s="34"/>
      <c r="H122" s="34"/>
      <c r="I122" s="28"/>
      <c r="J122" s="34"/>
    </row>
    <row r="123" spans="1:10" x14ac:dyDescent="0.25">
      <c r="A123" s="264"/>
      <c r="B123" s="328"/>
      <c r="C123" s="328"/>
      <c r="D123" s="36"/>
      <c r="E123" s="34"/>
      <c r="F123" s="34"/>
      <c r="G123" s="34"/>
      <c r="H123" s="34"/>
      <c r="I123" s="34"/>
      <c r="J123" s="34"/>
    </row>
    <row r="124" spans="1:10" x14ac:dyDescent="0.25">
      <c r="A124" s="264"/>
      <c r="B124" s="328"/>
      <c r="C124" s="328"/>
      <c r="D124" s="36"/>
      <c r="E124" s="34"/>
      <c r="F124" s="34"/>
      <c r="G124" s="34"/>
      <c r="H124" s="34"/>
      <c r="I124" s="34"/>
      <c r="J124" s="40"/>
    </row>
    <row r="125" spans="1:10" x14ac:dyDescent="0.25">
      <c r="A125" s="264"/>
      <c r="B125" s="328"/>
      <c r="C125" s="328"/>
      <c r="D125" s="38"/>
      <c r="E125" s="34"/>
      <c r="F125" s="34"/>
      <c r="G125" s="34"/>
      <c r="H125" s="34"/>
      <c r="I125" s="34"/>
      <c r="J125" s="28"/>
    </row>
    <row r="126" spans="1:10" x14ac:dyDescent="0.25">
      <c r="A126" s="264"/>
      <c r="B126" s="328"/>
      <c r="C126" s="328"/>
      <c r="D126" s="36"/>
      <c r="E126" s="34"/>
      <c r="F126" s="34"/>
      <c r="G126" s="34"/>
      <c r="H126" s="34"/>
      <c r="I126" s="34"/>
      <c r="J126" s="34"/>
    </row>
    <row r="127" spans="1:10" x14ac:dyDescent="0.25">
      <c r="A127" s="264"/>
      <c r="B127" s="328"/>
      <c r="C127" s="328"/>
      <c r="D127" s="36"/>
      <c r="E127" s="34"/>
      <c r="F127" s="34"/>
      <c r="G127" s="34"/>
      <c r="H127" s="34"/>
      <c r="I127" s="34"/>
      <c r="J127" s="40"/>
    </row>
    <row r="128" spans="1:10" x14ac:dyDescent="0.25">
      <c r="A128" s="264"/>
      <c r="B128" s="328"/>
      <c r="C128" s="328"/>
      <c r="D128" s="38"/>
      <c r="E128" s="34"/>
      <c r="F128" s="34"/>
      <c r="G128" s="34"/>
      <c r="H128" s="34"/>
      <c r="I128" s="34"/>
      <c r="J128" s="42"/>
    </row>
    <row r="129" spans="1:10" x14ac:dyDescent="0.25">
      <c r="A129" s="264"/>
      <c r="B129" s="328"/>
      <c r="C129" s="328"/>
      <c r="D129" s="36"/>
      <c r="E129" s="34"/>
      <c r="F129" s="34"/>
      <c r="G129" s="34"/>
      <c r="H129" s="34"/>
      <c r="I129" s="34"/>
      <c r="J129" s="34"/>
    </row>
    <row r="130" spans="1:10" x14ac:dyDescent="0.25">
      <c r="A130" s="45"/>
      <c r="B130" s="339"/>
      <c r="C130" s="339"/>
      <c r="D130" s="50"/>
      <c r="E130" s="51"/>
      <c r="F130" s="51"/>
      <c r="G130" s="51"/>
      <c r="H130" s="51"/>
      <c r="I130" s="51"/>
      <c r="J130" s="51"/>
    </row>
    <row r="131" spans="1:10" x14ac:dyDescent="0.25">
      <c r="A131" s="340"/>
      <c r="B131" s="328"/>
      <c r="C131" s="328"/>
      <c r="D131" s="36"/>
      <c r="E131" s="34"/>
      <c r="F131" s="40"/>
      <c r="G131" s="40"/>
      <c r="H131" s="31"/>
      <c r="I131" s="31"/>
      <c r="J131" s="31"/>
    </row>
    <row r="132" spans="1:10" x14ac:dyDescent="0.25">
      <c r="A132" s="340"/>
      <c r="B132" s="328"/>
      <c r="C132" s="328"/>
      <c r="D132" s="38"/>
      <c r="E132" s="28"/>
      <c r="F132" s="42"/>
      <c r="G132" s="28"/>
      <c r="H132" s="28"/>
      <c r="I132" s="42"/>
      <c r="J132" s="42"/>
    </row>
    <row r="133" spans="1:10" x14ac:dyDescent="0.25">
      <c r="A133" s="340"/>
      <c r="B133" s="328"/>
      <c r="C133" s="328"/>
      <c r="D133" s="36"/>
      <c r="E133" s="34"/>
      <c r="F133" s="34"/>
      <c r="G133" s="34"/>
      <c r="H133" s="34"/>
      <c r="I133" s="39"/>
      <c r="J133" s="39"/>
    </row>
    <row r="134" spans="1:10" x14ac:dyDescent="0.25">
      <c r="A134" s="340"/>
      <c r="B134" s="328"/>
      <c r="C134" s="328"/>
      <c r="D134" s="36"/>
      <c r="E134" s="34"/>
      <c r="F134" s="34"/>
      <c r="G134" s="34"/>
      <c r="H134" s="34"/>
      <c r="I134" s="31"/>
      <c r="J134" s="31"/>
    </row>
    <row r="135" spans="1:10" x14ac:dyDescent="0.25">
      <c r="A135" s="340"/>
      <c r="B135" s="328"/>
      <c r="C135" s="328"/>
      <c r="D135" s="38"/>
      <c r="E135" s="34"/>
      <c r="F135" s="34"/>
      <c r="G135" s="34"/>
      <c r="H135" s="34"/>
      <c r="I135" s="42"/>
      <c r="J135" s="42"/>
    </row>
    <row r="136" spans="1:10" x14ac:dyDescent="0.25">
      <c r="A136" s="340"/>
      <c r="B136" s="328"/>
      <c r="C136" s="328"/>
      <c r="D136" s="36"/>
      <c r="E136" s="34"/>
      <c r="F136" s="34"/>
      <c r="G136" s="34"/>
      <c r="H136" s="34"/>
      <c r="I136" s="34"/>
      <c r="J136" s="34"/>
    </row>
    <row r="137" spans="1:10" x14ac:dyDescent="0.25">
      <c r="A137" s="340"/>
      <c r="B137" s="328"/>
      <c r="C137" s="328"/>
      <c r="D137" s="36"/>
      <c r="E137" s="34"/>
      <c r="F137" s="40"/>
      <c r="G137" s="40"/>
      <c r="H137" s="40"/>
      <c r="I137" s="34"/>
      <c r="J137" s="34"/>
    </row>
    <row r="138" spans="1:10" x14ac:dyDescent="0.25">
      <c r="A138" s="340"/>
      <c r="B138" s="328"/>
      <c r="C138" s="328"/>
      <c r="D138" s="38"/>
      <c r="E138" s="34"/>
      <c r="F138" s="28"/>
      <c r="G138" s="28"/>
      <c r="H138" s="28"/>
      <c r="I138" s="34"/>
      <c r="J138" s="34"/>
    </row>
    <row r="139" spans="1:10" x14ac:dyDescent="0.25">
      <c r="A139" s="340"/>
      <c r="B139" s="328"/>
      <c r="C139" s="328"/>
      <c r="D139" s="36"/>
      <c r="E139" s="34"/>
      <c r="F139" s="34"/>
      <c r="G139" s="34"/>
      <c r="H139" s="34"/>
      <c r="I139" s="34"/>
      <c r="J139" s="34"/>
    </row>
    <row r="140" spans="1:10" x14ac:dyDescent="0.25">
      <c r="A140" s="340"/>
      <c r="B140" s="328"/>
      <c r="C140" s="328"/>
      <c r="D140" s="36"/>
      <c r="E140" s="34"/>
      <c r="F140" s="34"/>
      <c r="G140" s="34"/>
      <c r="H140" s="34"/>
      <c r="I140" s="40"/>
      <c r="J140" s="40"/>
    </row>
    <row r="141" spans="1:10" x14ac:dyDescent="0.25">
      <c r="A141" s="340"/>
      <c r="B141" s="328"/>
      <c r="C141" s="328"/>
      <c r="D141" s="38"/>
      <c r="E141" s="34"/>
      <c r="F141" s="34"/>
      <c r="G141" s="34"/>
      <c r="H141" s="34"/>
      <c r="I141" s="42"/>
      <c r="J141" s="28"/>
    </row>
    <row r="142" spans="1:10" x14ac:dyDescent="0.25">
      <c r="A142" s="340"/>
      <c r="B142" s="328"/>
      <c r="C142" s="328"/>
      <c r="D142" s="36"/>
      <c r="E142" s="34"/>
      <c r="F142" s="34"/>
      <c r="G142" s="34"/>
      <c r="H142" s="34"/>
      <c r="I142" s="34"/>
      <c r="J142" s="34"/>
    </row>
    <row r="143" spans="1:10" x14ac:dyDescent="0.25">
      <c r="A143" s="13"/>
      <c r="B143" s="264"/>
      <c r="C143" s="264"/>
      <c r="D143" s="36"/>
      <c r="E143" s="34"/>
      <c r="F143" s="34"/>
      <c r="G143" s="34"/>
      <c r="H143" s="34"/>
      <c r="I143" s="34"/>
      <c r="J143" s="34"/>
    </row>
    <row r="144" spans="1:10" x14ac:dyDescent="0.25">
      <c r="A144" s="25"/>
      <c r="B144" s="341"/>
      <c r="C144" s="341"/>
      <c r="D144" s="43"/>
      <c r="E144" s="37"/>
      <c r="F144" s="37"/>
      <c r="G144" s="37"/>
      <c r="H144" s="37"/>
      <c r="I144" s="37"/>
      <c r="J144" s="37"/>
    </row>
    <row r="145" spans="1:10" x14ac:dyDescent="0.25">
      <c r="A145" s="25"/>
      <c r="B145" s="341"/>
      <c r="C145" s="341"/>
      <c r="D145" s="28"/>
      <c r="E145" s="37"/>
      <c r="F145" s="37"/>
      <c r="G145" s="37"/>
      <c r="H145" s="37"/>
      <c r="I145" s="37"/>
      <c r="J145" s="37"/>
    </row>
    <row r="146" spans="1:10" x14ac:dyDescent="0.25">
      <c r="A146" s="25"/>
      <c r="B146" s="341"/>
      <c r="C146" s="341"/>
      <c r="D146" s="44"/>
      <c r="E146" s="38"/>
      <c r="F146" s="38"/>
      <c r="G146" s="38"/>
      <c r="H146" s="38"/>
      <c r="I146" s="38"/>
      <c r="J146" s="38"/>
    </row>
    <row r="147" spans="1:10" x14ac:dyDescent="0.25">
      <c r="A147" s="25"/>
      <c r="B147" s="341"/>
      <c r="C147" s="341"/>
      <c r="D147" s="28"/>
      <c r="E147" s="38"/>
      <c r="F147" s="38"/>
      <c r="G147" s="38"/>
      <c r="H147" s="38"/>
      <c r="I147" s="38"/>
      <c r="J147" s="38"/>
    </row>
    <row r="148" spans="1:10" ht="18" x14ac:dyDescent="0.25">
      <c r="A148" s="331"/>
      <c r="B148" s="331"/>
      <c r="C148" s="331"/>
      <c r="D148" s="331"/>
      <c r="E148" s="331"/>
      <c r="F148" s="331"/>
      <c r="G148" s="331"/>
      <c r="H148" s="331"/>
      <c r="I148" s="331"/>
      <c r="J148" s="331"/>
    </row>
    <row r="149" spans="1:10" x14ac:dyDescent="0.25">
      <c r="A149" s="264"/>
      <c r="B149" s="264"/>
      <c r="C149" s="264"/>
      <c r="D149" s="342"/>
      <c r="E149" s="264"/>
      <c r="F149" s="264"/>
      <c r="G149" s="264"/>
      <c r="H149" s="264"/>
      <c r="I149" s="264"/>
      <c r="J149" s="264"/>
    </row>
    <row r="150" spans="1:10" x14ac:dyDescent="0.25">
      <c r="A150" s="264"/>
      <c r="B150" s="264"/>
      <c r="C150" s="264"/>
      <c r="D150" s="342"/>
      <c r="E150" s="30"/>
      <c r="F150" s="30"/>
      <c r="G150" s="30"/>
      <c r="H150" s="30"/>
      <c r="I150" s="30"/>
      <c r="J150" s="30"/>
    </row>
    <row r="151" spans="1:10" x14ac:dyDescent="0.25">
      <c r="A151" s="45"/>
      <c r="B151" s="45"/>
      <c r="C151" s="45"/>
      <c r="D151" s="46"/>
      <c r="E151" s="46"/>
      <c r="F151" s="46"/>
      <c r="G151" s="46"/>
      <c r="H151" s="46"/>
      <c r="I151" s="46"/>
      <c r="J151" s="46"/>
    </row>
    <row r="152" spans="1:10" x14ac:dyDescent="0.25">
      <c r="A152" s="343"/>
      <c r="B152" s="339"/>
      <c r="C152" s="339"/>
      <c r="D152" s="52"/>
      <c r="E152" s="49"/>
      <c r="F152" s="49"/>
      <c r="G152" s="49"/>
      <c r="H152" s="49"/>
      <c r="I152" s="49"/>
      <c r="J152" s="49"/>
    </row>
    <row r="153" spans="1:10" x14ac:dyDescent="0.25">
      <c r="A153" s="343"/>
      <c r="B153" s="339"/>
      <c r="C153" s="339"/>
      <c r="D153" s="53"/>
      <c r="E153" s="47"/>
      <c r="F153" s="47"/>
      <c r="G153" s="47"/>
      <c r="H153" s="47"/>
      <c r="I153" s="47"/>
      <c r="J153" s="47"/>
    </row>
    <row r="154" spans="1:10" x14ac:dyDescent="0.25">
      <c r="A154" s="343"/>
      <c r="B154" s="339"/>
      <c r="C154" s="339"/>
      <c r="D154" s="54"/>
      <c r="E154" s="39"/>
      <c r="F154" s="39"/>
      <c r="G154" s="39"/>
      <c r="H154" s="39"/>
      <c r="I154" s="39"/>
      <c r="J154" s="39"/>
    </row>
    <row r="155" spans="1:10" x14ac:dyDescent="0.25">
      <c r="A155" s="343"/>
      <c r="B155" s="339"/>
      <c r="C155" s="339"/>
      <c r="D155" s="52"/>
      <c r="E155" s="49"/>
      <c r="F155" s="49"/>
      <c r="G155" s="49"/>
      <c r="H155" s="49"/>
      <c r="I155" s="49"/>
      <c r="J155" s="49"/>
    </row>
    <row r="156" spans="1:10" x14ac:dyDescent="0.25">
      <c r="A156" s="343"/>
      <c r="B156" s="339"/>
      <c r="C156" s="339"/>
      <c r="D156" s="53"/>
      <c r="E156" s="47"/>
      <c r="F156" s="47"/>
      <c r="G156" s="47"/>
      <c r="H156" s="47"/>
      <c r="I156" s="47"/>
      <c r="J156" s="47"/>
    </row>
    <row r="157" spans="1:10" x14ac:dyDescent="0.25">
      <c r="A157" s="343"/>
      <c r="B157" s="339"/>
      <c r="C157" s="339"/>
      <c r="D157" s="54"/>
      <c r="E157" s="55"/>
      <c r="F157" s="55"/>
      <c r="G157" s="55"/>
      <c r="H157" s="55"/>
      <c r="I157" s="55"/>
      <c r="J157" s="55"/>
    </row>
    <row r="158" spans="1:10" x14ac:dyDescent="0.25">
      <c r="A158" s="264"/>
      <c r="B158" s="328"/>
      <c r="C158" s="328"/>
      <c r="D158" s="36"/>
      <c r="E158" s="37"/>
      <c r="F158" s="37"/>
      <c r="G158" s="37"/>
      <c r="H158" s="37"/>
      <c r="I158" s="37"/>
      <c r="J158" s="37"/>
    </row>
    <row r="159" spans="1:10" x14ac:dyDescent="0.25">
      <c r="A159" s="264"/>
      <c r="B159" s="328"/>
      <c r="C159" s="328"/>
      <c r="D159" s="38"/>
      <c r="E159" s="28"/>
      <c r="F159" s="28"/>
      <c r="G159" s="28"/>
      <c r="H159" s="28"/>
      <c r="I159" s="28"/>
      <c r="J159" s="28"/>
    </row>
    <row r="160" spans="1:10" x14ac:dyDescent="0.25">
      <c r="A160" s="264"/>
      <c r="B160" s="328"/>
      <c r="C160" s="328"/>
      <c r="D160" s="36"/>
      <c r="E160" s="34"/>
      <c r="F160" s="34"/>
      <c r="G160" s="34"/>
      <c r="H160" s="34"/>
      <c r="I160" s="34"/>
      <c r="J160" s="34"/>
    </row>
    <row r="161" spans="1:10" x14ac:dyDescent="0.25">
      <c r="A161" s="264"/>
      <c r="B161" s="328"/>
      <c r="C161" s="328"/>
      <c r="D161" s="36"/>
      <c r="E161" s="37"/>
      <c r="F161" s="40"/>
      <c r="G161" s="40"/>
      <c r="H161" s="40"/>
      <c r="I161" s="40"/>
      <c r="J161" s="40"/>
    </row>
    <row r="162" spans="1:10" x14ac:dyDescent="0.25">
      <c r="A162" s="264"/>
      <c r="B162" s="328"/>
      <c r="C162" s="328"/>
      <c r="D162" s="38"/>
      <c r="E162" s="28"/>
      <c r="F162" s="28"/>
      <c r="G162" s="28"/>
      <c r="H162" s="28"/>
      <c r="I162" s="28"/>
      <c r="J162" s="28"/>
    </row>
    <row r="163" spans="1:10" x14ac:dyDescent="0.25">
      <c r="A163" s="264"/>
      <c r="B163" s="328"/>
      <c r="C163" s="328"/>
      <c r="D163" s="36"/>
      <c r="E163" s="34"/>
      <c r="F163" s="34"/>
      <c r="G163" s="34"/>
      <c r="H163" s="34"/>
      <c r="I163" s="34"/>
      <c r="J163" s="34"/>
    </row>
    <row r="164" spans="1:10" x14ac:dyDescent="0.25">
      <c r="A164" s="264"/>
      <c r="B164" s="328"/>
      <c r="C164" s="328"/>
      <c r="D164" s="36"/>
      <c r="E164" s="34"/>
      <c r="F164" s="37"/>
      <c r="G164" s="34"/>
      <c r="H164" s="34"/>
      <c r="I164" s="34"/>
      <c r="J164" s="34"/>
    </row>
    <row r="165" spans="1:10" x14ac:dyDescent="0.25">
      <c r="A165" s="264"/>
      <c r="B165" s="328"/>
      <c r="C165" s="328"/>
      <c r="D165" s="38"/>
      <c r="E165" s="34"/>
      <c r="F165" s="28"/>
      <c r="G165" s="34"/>
      <c r="H165" s="34"/>
      <c r="I165" s="34"/>
      <c r="J165" s="34"/>
    </row>
    <row r="166" spans="1:10" x14ac:dyDescent="0.25">
      <c r="A166" s="264"/>
      <c r="B166" s="328"/>
      <c r="C166" s="328"/>
      <c r="D166" s="36"/>
      <c r="E166" s="34"/>
      <c r="F166" s="34"/>
      <c r="G166" s="34"/>
      <c r="H166" s="34"/>
      <c r="I166" s="34"/>
      <c r="J166" s="34"/>
    </row>
    <row r="167" spans="1:10" x14ac:dyDescent="0.25">
      <c r="A167" s="264"/>
      <c r="B167" s="328"/>
      <c r="C167" s="328"/>
      <c r="D167" s="36"/>
      <c r="E167" s="34"/>
      <c r="F167" s="37"/>
      <c r="G167" s="40"/>
      <c r="H167" s="34"/>
      <c r="I167" s="34"/>
      <c r="J167" s="34"/>
    </row>
    <row r="168" spans="1:10" x14ac:dyDescent="0.25">
      <c r="A168" s="264"/>
      <c r="B168" s="328"/>
      <c r="C168" s="328"/>
      <c r="D168" s="38"/>
      <c r="E168" s="34"/>
      <c r="F168" s="28"/>
      <c r="G168" s="28"/>
      <c r="H168" s="34"/>
      <c r="I168" s="34"/>
      <c r="J168" s="34"/>
    </row>
    <row r="169" spans="1:10" x14ac:dyDescent="0.25">
      <c r="A169" s="264"/>
      <c r="B169" s="328"/>
      <c r="C169" s="328"/>
      <c r="D169" s="36"/>
      <c r="E169" s="34"/>
      <c r="F169" s="34"/>
      <c r="G169" s="34"/>
      <c r="H169" s="34"/>
      <c r="I169" s="34"/>
      <c r="J169" s="34"/>
    </row>
    <row r="170" spans="1:10" x14ac:dyDescent="0.25">
      <c r="A170" s="264"/>
      <c r="B170" s="328"/>
      <c r="C170" s="328"/>
      <c r="D170" s="36"/>
      <c r="E170" s="34"/>
      <c r="F170" s="34"/>
      <c r="G170" s="40"/>
      <c r="H170" s="40"/>
      <c r="I170" s="34"/>
      <c r="J170" s="34"/>
    </row>
    <row r="171" spans="1:10" x14ac:dyDescent="0.25">
      <c r="A171" s="264"/>
      <c r="B171" s="328"/>
      <c r="C171" s="328"/>
      <c r="D171" s="38"/>
      <c r="E171" s="34"/>
      <c r="F171" s="34"/>
      <c r="G171" s="28"/>
      <c r="H171" s="28"/>
      <c r="I171" s="34"/>
      <c r="J171" s="34"/>
    </row>
    <row r="172" spans="1:10" x14ac:dyDescent="0.25">
      <c r="A172" s="264"/>
      <c r="B172" s="328"/>
      <c r="C172" s="328"/>
      <c r="D172" s="36"/>
      <c r="E172" s="34"/>
      <c r="F172" s="34"/>
      <c r="G172" s="34"/>
      <c r="H172" s="34"/>
      <c r="I172" s="34"/>
      <c r="J172" s="34"/>
    </row>
    <row r="173" spans="1:10" x14ac:dyDescent="0.25">
      <c r="A173" s="264"/>
      <c r="B173" s="328"/>
      <c r="C173" s="328"/>
      <c r="D173" s="56"/>
      <c r="E173" s="49"/>
      <c r="F173" s="49"/>
      <c r="G173" s="49"/>
      <c r="H173" s="57"/>
      <c r="I173" s="57"/>
      <c r="J173" s="34"/>
    </row>
    <row r="174" spans="1:10" x14ac:dyDescent="0.25">
      <c r="A174" s="264"/>
      <c r="B174" s="328"/>
      <c r="C174" s="328"/>
      <c r="D174" s="55"/>
      <c r="E174" s="42"/>
      <c r="F174" s="42"/>
      <c r="G174" s="42"/>
      <c r="H174" s="42"/>
      <c r="I174" s="42"/>
      <c r="J174" s="34"/>
    </row>
    <row r="175" spans="1:10" x14ac:dyDescent="0.25">
      <c r="A175" s="264"/>
      <c r="B175" s="328"/>
      <c r="C175" s="328"/>
      <c r="D175" s="56"/>
      <c r="E175" s="39"/>
      <c r="F175" s="39"/>
      <c r="G175" s="39"/>
      <c r="H175" s="39"/>
      <c r="I175" s="39"/>
      <c r="J175" s="34"/>
    </row>
    <row r="176" spans="1:10" x14ac:dyDescent="0.25">
      <c r="A176" s="264"/>
      <c r="B176" s="328"/>
      <c r="C176" s="328"/>
      <c r="D176" s="56"/>
      <c r="E176" s="49"/>
      <c r="F176" s="49"/>
      <c r="G176" s="49"/>
      <c r="H176" s="49"/>
      <c r="I176" s="39"/>
      <c r="J176" s="34"/>
    </row>
    <row r="177" spans="1:10" x14ac:dyDescent="0.25">
      <c r="A177" s="264"/>
      <c r="B177" s="328"/>
      <c r="C177" s="328"/>
      <c r="D177" s="55"/>
      <c r="E177" s="42"/>
      <c r="F177" s="42"/>
      <c r="G177" s="42"/>
      <c r="H177" s="42"/>
      <c r="I177" s="39"/>
      <c r="J177" s="34"/>
    </row>
    <row r="178" spans="1:10" x14ac:dyDescent="0.25">
      <c r="A178" s="264"/>
      <c r="B178" s="328"/>
      <c r="C178" s="328"/>
      <c r="D178" s="56"/>
      <c r="E178" s="39"/>
      <c r="F178" s="39"/>
      <c r="G178" s="39"/>
      <c r="H178" s="39"/>
      <c r="I178" s="39"/>
      <c r="J178" s="34"/>
    </row>
    <row r="179" spans="1:10" x14ac:dyDescent="0.25">
      <c r="A179" s="264"/>
      <c r="B179" s="328"/>
      <c r="C179" s="328"/>
      <c r="D179" s="56"/>
      <c r="E179" s="49"/>
      <c r="F179" s="49"/>
      <c r="G179" s="39"/>
      <c r="H179" s="39"/>
      <c r="I179" s="57"/>
      <c r="J179" s="34"/>
    </row>
    <row r="180" spans="1:10" x14ac:dyDescent="0.25">
      <c r="A180" s="264"/>
      <c r="B180" s="328"/>
      <c r="C180" s="328"/>
      <c r="D180" s="55"/>
      <c r="E180" s="42"/>
      <c r="F180" s="42"/>
      <c r="G180" s="39"/>
      <c r="H180" s="39"/>
      <c r="I180" s="42"/>
      <c r="J180" s="34"/>
    </row>
    <row r="181" spans="1:10" x14ac:dyDescent="0.25">
      <c r="A181" s="264"/>
      <c r="B181" s="328"/>
      <c r="C181" s="328"/>
      <c r="D181" s="56"/>
      <c r="E181" s="39"/>
      <c r="F181" s="39"/>
      <c r="G181" s="39"/>
      <c r="H181" s="39"/>
      <c r="I181" s="39"/>
      <c r="J181" s="34"/>
    </row>
    <row r="182" spans="1:10" x14ac:dyDescent="0.25">
      <c r="A182" s="264"/>
      <c r="B182" s="328"/>
      <c r="C182" s="328"/>
      <c r="D182" s="56"/>
      <c r="E182" s="49"/>
      <c r="F182" s="49"/>
      <c r="G182" s="39"/>
      <c r="H182" s="39"/>
      <c r="I182" s="57"/>
      <c r="J182" s="34"/>
    </row>
    <row r="183" spans="1:10" x14ac:dyDescent="0.25">
      <c r="A183" s="264"/>
      <c r="B183" s="328"/>
      <c r="C183" s="328"/>
      <c r="D183" s="55"/>
      <c r="E183" s="42"/>
      <c r="F183" s="42"/>
      <c r="G183" s="39"/>
      <c r="H183" s="39"/>
      <c r="I183" s="42"/>
      <c r="J183" s="34"/>
    </row>
    <row r="184" spans="1:10" x14ac:dyDescent="0.25">
      <c r="A184" s="264"/>
      <c r="B184" s="328"/>
      <c r="C184" s="328"/>
      <c r="D184" s="56"/>
      <c r="E184" s="39"/>
      <c r="F184" s="39"/>
      <c r="G184" s="39"/>
      <c r="H184" s="39"/>
      <c r="I184" s="39"/>
      <c r="J184" s="34"/>
    </row>
    <row r="185" spans="1:10" x14ac:dyDescent="0.25">
      <c r="A185" s="264"/>
      <c r="B185" s="328"/>
      <c r="C185" s="328"/>
      <c r="D185" s="56"/>
      <c r="E185" s="39"/>
      <c r="F185" s="39"/>
      <c r="G185" s="39"/>
      <c r="H185" s="39"/>
      <c r="I185" s="39"/>
      <c r="J185" s="40"/>
    </row>
    <row r="186" spans="1:10" x14ac:dyDescent="0.25">
      <c r="A186" s="264"/>
      <c r="B186" s="328"/>
      <c r="C186" s="328"/>
      <c r="D186" s="55"/>
      <c r="E186" s="39"/>
      <c r="F186" s="39"/>
      <c r="G186" s="39"/>
      <c r="H186" s="39"/>
      <c r="I186" s="39"/>
      <c r="J186" s="42"/>
    </row>
    <row r="187" spans="1:10" x14ac:dyDescent="0.25">
      <c r="A187" s="264"/>
      <c r="B187" s="328"/>
      <c r="C187" s="328"/>
      <c r="D187" s="56"/>
      <c r="E187" s="39"/>
      <c r="F187" s="39"/>
      <c r="G187" s="39"/>
      <c r="H187" s="39"/>
      <c r="I187" s="39"/>
      <c r="J187" s="34"/>
    </row>
    <row r="188" spans="1:10" x14ac:dyDescent="0.25">
      <c r="A188" s="264"/>
      <c r="B188" s="328"/>
      <c r="C188" s="328"/>
      <c r="D188" s="56"/>
      <c r="E188" s="49"/>
      <c r="F188" s="49"/>
      <c r="G188" s="49"/>
      <c r="H188" s="57"/>
      <c r="I188" s="57"/>
      <c r="J188" s="34"/>
    </row>
    <row r="189" spans="1:10" x14ac:dyDescent="0.25">
      <c r="A189" s="264"/>
      <c r="B189" s="328"/>
      <c r="C189" s="328"/>
      <c r="D189" s="55"/>
      <c r="E189" s="42"/>
      <c r="F189" s="42"/>
      <c r="G189" s="42"/>
      <c r="H189" s="42"/>
      <c r="I189" s="42"/>
      <c r="J189" s="34"/>
    </row>
    <row r="190" spans="1:10" x14ac:dyDescent="0.25">
      <c r="A190" s="264"/>
      <c r="B190" s="328"/>
      <c r="C190" s="328"/>
      <c r="D190" s="56"/>
      <c r="E190" s="39"/>
      <c r="F190" s="39"/>
      <c r="G190" s="39"/>
      <c r="H190" s="39"/>
      <c r="I190" s="39"/>
      <c r="J190" s="34"/>
    </row>
    <row r="191" spans="1:10" x14ac:dyDescent="0.25">
      <c r="A191" s="264"/>
      <c r="B191" s="339"/>
      <c r="C191" s="339"/>
      <c r="D191" s="56"/>
      <c r="E191" s="49"/>
      <c r="F191" s="49"/>
      <c r="G191" s="49"/>
      <c r="H191" s="49"/>
      <c r="I191" s="49"/>
      <c r="J191" s="57"/>
    </row>
    <row r="192" spans="1:10" x14ac:dyDescent="0.25">
      <c r="A192" s="264"/>
      <c r="B192" s="339"/>
      <c r="C192" s="339"/>
      <c r="D192" s="55"/>
      <c r="E192" s="42"/>
      <c r="F192" s="42"/>
      <c r="G192" s="42"/>
      <c r="H192" s="42"/>
      <c r="I192" s="42"/>
      <c r="J192" s="42"/>
    </row>
    <row r="193" spans="1:11" x14ac:dyDescent="0.25">
      <c r="A193" s="264"/>
      <c r="B193" s="339"/>
      <c r="C193" s="339"/>
      <c r="D193" s="56"/>
      <c r="E193" s="39"/>
      <c r="F193" s="39"/>
      <c r="G193" s="39"/>
      <c r="H193" s="39"/>
      <c r="I193" s="39"/>
      <c r="J193" s="39"/>
    </row>
    <row r="194" spans="1:11" x14ac:dyDescent="0.25">
      <c r="A194" s="264"/>
      <c r="B194" s="339"/>
      <c r="C194" s="339"/>
      <c r="D194" s="56"/>
      <c r="E194" s="49"/>
      <c r="F194" s="49"/>
      <c r="G194" s="49"/>
      <c r="H194" s="57"/>
      <c r="I194" s="57"/>
      <c r="J194" s="39"/>
    </row>
    <row r="195" spans="1:11" x14ac:dyDescent="0.25">
      <c r="A195" s="264"/>
      <c r="B195" s="339"/>
      <c r="C195" s="339"/>
      <c r="D195" s="55"/>
      <c r="E195" s="42"/>
      <c r="F195" s="42"/>
      <c r="G195" s="42"/>
      <c r="H195" s="42"/>
      <c r="I195" s="42"/>
      <c r="J195" s="39"/>
    </row>
    <row r="196" spans="1:11" x14ac:dyDescent="0.25">
      <c r="A196" s="264"/>
      <c r="B196" s="339"/>
      <c r="C196" s="339"/>
      <c r="D196" s="56"/>
      <c r="E196" s="39"/>
      <c r="F196" s="39"/>
      <c r="G196" s="39"/>
      <c r="H196" s="39"/>
      <c r="I196" s="39"/>
      <c r="J196" s="39"/>
    </row>
    <row r="197" spans="1:11" x14ac:dyDescent="0.25">
      <c r="A197" s="264"/>
      <c r="B197" s="339"/>
      <c r="C197" s="339"/>
      <c r="D197" s="56"/>
      <c r="E197" s="49"/>
      <c r="F197" s="49"/>
      <c r="G197" s="49"/>
      <c r="H197" s="49"/>
      <c r="I197" s="49"/>
      <c r="J197" s="57"/>
    </row>
    <row r="198" spans="1:11" x14ac:dyDescent="0.25">
      <c r="A198" s="264"/>
      <c r="B198" s="339"/>
      <c r="C198" s="339"/>
      <c r="D198" s="55"/>
      <c r="E198" s="42"/>
      <c r="F198" s="42"/>
      <c r="G198" s="42"/>
      <c r="H198" s="42"/>
      <c r="I198" s="42"/>
      <c r="J198" s="42"/>
    </row>
    <row r="199" spans="1:11" x14ac:dyDescent="0.25">
      <c r="A199" s="264"/>
      <c r="B199" s="339"/>
      <c r="C199" s="339"/>
      <c r="D199" s="56"/>
      <c r="E199" s="39"/>
      <c r="F199" s="39"/>
      <c r="G199" s="39"/>
      <c r="H199" s="39"/>
      <c r="I199" s="39"/>
      <c r="J199" s="39"/>
    </row>
    <row r="200" spans="1:11" x14ac:dyDescent="0.25">
      <c r="A200" s="264"/>
      <c r="B200" s="339"/>
      <c r="C200" s="339"/>
      <c r="D200" s="56"/>
      <c r="E200" s="39"/>
      <c r="F200" s="39"/>
      <c r="G200" s="39"/>
      <c r="H200" s="39"/>
      <c r="I200" s="57"/>
      <c r="J200" s="49"/>
    </row>
    <row r="201" spans="1:11" x14ac:dyDescent="0.25">
      <c r="A201" s="264"/>
      <c r="B201" s="339"/>
      <c r="C201" s="339"/>
      <c r="D201" s="55"/>
      <c r="E201" s="39"/>
      <c r="F201" s="39"/>
      <c r="G201" s="39"/>
      <c r="H201" s="39"/>
      <c r="I201" s="42"/>
      <c r="J201" s="42"/>
    </row>
    <row r="202" spans="1:11" x14ac:dyDescent="0.25">
      <c r="A202" s="264"/>
      <c r="B202" s="339"/>
      <c r="C202" s="339"/>
      <c r="D202" s="56"/>
      <c r="E202" s="39"/>
      <c r="F202" s="39"/>
      <c r="G202" s="39"/>
      <c r="H202" s="39"/>
      <c r="I202" s="39"/>
      <c r="J202" s="39"/>
    </row>
    <row r="203" spans="1:11" x14ac:dyDescent="0.25">
      <c r="A203" s="264"/>
      <c r="B203" s="328"/>
      <c r="C203" s="328"/>
      <c r="D203" s="36"/>
      <c r="E203" s="34"/>
      <c r="F203" s="34"/>
      <c r="G203" s="34"/>
      <c r="H203" s="34"/>
      <c r="I203" s="34"/>
      <c r="J203" s="40"/>
    </row>
    <row r="204" spans="1:11" x14ac:dyDescent="0.25">
      <c r="A204" s="264"/>
      <c r="B204" s="328"/>
      <c r="C204" s="328"/>
      <c r="D204" s="38"/>
      <c r="E204" s="34"/>
      <c r="F204" s="34"/>
      <c r="G204" s="34"/>
      <c r="H204" s="34"/>
      <c r="I204" s="34"/>
      <c r="J204" s="28"/>
    </row>
    <row r="205" spans="1:11" x14ac:dyDescent="0.25">
      <c r="A205" s="264"/>
      <c r="B205" s="328"/>
      <c r="C205" s="328"/>
      <c r="D205" s="36"/>
      <c r="E205" s="34"/>
      <c r="F205" s="34"/>
      <c r="G205" s="34"/>
      <c r="H205" s="34"/>
      <c r="I205" s="34"/>
      <c r="J205" s="34"/>
    </row>
    <row r="206" spans="1:11" x14ac:dyDescent="0.25">
      <c r="A206" s="343"/>
      <c r="B206" s="339"/>
      <c r="C206" s="339"/>
      <c r="D206" s="56"/>
      <c r="E206" s="39"/>
      <c r="F206" s="39"/>
      <c r="G206" s="39"/>
      <c r="H206" s="39"/>
      <c r="I206" s="39"/>
      <c r="J206" s="57"/>
      <c r="K206" s="48"/>
    </row>
    <row r="207" spans="1:11" x14ac:dyDescent="0.25">
      <c r="A207" s="343"/>
      <c r="B207" s="339"/>
      <c r="C207" s="339"/>
      <c r="D207" s="55"/>
      <c r="E207" s="39"/>
      <c r="F207" s="39"/>
      <c r="G207" s="39"/>
      <c r="H207" s="39"/>
      <c r="I207" s="39"/>
      <c r="J207" s="42"/>
      <c r="K207" s="48"/>
    </row>
    <row r="208" spans="1:11" x14ac:dyDescent="0.25">
      <c r="A208" s="343"/>
      <c r="B208" s="339"/>
      <c r="C208" s="339"/>
      <c r="D208" s="56"/>
      <c r="E208" s="39"/>
      <c r="F208" s="39"/>
      <c r="G208" s="39"/>
      <c r="H208" s="39"/>
      <c r="I208" s="39"/>
      <c r="J208" s="39"/>
      <c r="K208" s="48"/>
    </row>
    <row r="209" spans="1:11" x14ac:dyDescent="0.25">
      <c r="A209" s="45"/>
      <c r="B209" s="339"/>
      <c r="C209" s="339"/>
      <c r="D209" s="50"/>
      <c r="E209" s="51"/>
      <c r="F209" s="51"/>
      <c r="G209" s="51"/>
      <c r="H209" s="51"/>
      <c r="I209" s="51"/>
      <c r="J209" s="51"/>
      <c r="K209" s="48"/>
    </row>
    <row r="210" spans="1:11" x14ac:dyDescent="0.25">
      <c r="A210" s="345"/>
      <c r="B210" s="339"/>
      <c r="C210" s="339"/>
      <c r="D210" s="56"/>
      <c r="E210" s="49"/>
      <c r="F210" s="49"/>
      <c r="G210" s="49"/>
      <c r="H210" s="49"/>
      <c r="I210" s="39"/>
      <c r="J210" s="39"/>
      <c r="K210" s="48"/>
    </row>
    <row r="211" spans="1:11" x14ac:dyDescent="0.25">
      <c r="A211" s="345"/>
      <c r="B211" s="339"/>
      <c r="C211" s="339"/>
      <c r="D211" s="55"/>
      <c r="E211" s="42"/>
      <c r="F211" s="42"/>
      <c r="G211" s="42"/>
      <c r="H211" s="42"/>
      <c r="I211" s="39"/>
      <c r="J211" s="39"/>
      <c r="K211" s="48"/>
    </row>
    <row r="212" spans="1:11" x14ac:dyDescent="0.25">
      <c r="A212" s="345"/>
      <c r="B212" s="339"/>
      <c r="C212" s="339"/>
      <c r="D212" s="56"/>
      <c r="E212" s="39"/>
      <c r="F212" s="39"/>
      <c r="G212" s="39"/>
      <c r="H212" s="39"/>
      <c r="I212" s="39"/>
      <c r="J212" s="39"/>
      <c r="K212" s="48"/>
    </row>
    <row r="213" spans="1:11" x14ac:dyDescent="0.25">
      <c r="A213" s="345"/>
      <c r="B213" s="339"/>
      <c r="C213" s="339"/>
      <c r="D213" s="56"/>
      <c r="E213" s="49"/>
      <c r="F213" s="49"/>
      <c r="G213" s="49"/>
      <c r="H213" s="49"/>
      <c r="I213" s="49"/>
      <c r="J213" s="39"/>
      <c r="K213" s="48"/>
    </row>
    <row r="214" spans="1:11" x14ac:dyDescent="0.25">
      <c r="A214" s="345"/>
      <c r="B214" s="339"/>
      <c r="C214" s="339"/>
      <c r="D214" s="55"/>
      <c r="E214" s="42"/>
      <c r="F214" s="42"/>
      <c r="G214" s="42"/>
      <c r="H214" s="42"/>
      <c r="I214" s="42"/>
      <c r="J214" s="39"/>
      <c r="K214" s="48"/>
    </row>
    <row r="215" spans="1:11" x14ac:dyDescent="0.25">
      <c r="A215" s="345"/>
      <c r="B215" s="339"/>
      <c r="C215" s="339"/>
      <c r="D215" s="56"/>
      <c r="E215" s="39"/>
      <c r="F215" s="39"/>
      <c r="G215" s="39"/>
      <c r="H215" s="39"/>
      <c r="I215" s="39"/>
      <c r="J215" s="39"/>
      <c r="K215" s="48"/>
    </row>
    <row r="216" spans="1:11" x14ac:dyDescent="0.25">
      <c r="A216" s="345"/>
      <c r="B216" s="339"/>
      <c r="C216" s="339"/>
      <c r="D216" s="56"/>
      <c r="E216" s="39"/>
      <c r="F216" s="57"/>
      <c r="G216" s="57"/>
      <c r="H216" s="57"/>
      <c r="I216" s="39"/>
      <c r="J216" s="49"/>
      <c r="K216" s="48"/>
    </row>
    <row r="217" spans="1:11" x14ac:dyDescent="0.25">
      <c r="A217" s="345"/>
      <c r="B217" s="339"/>
      <c r="C217" s="339"/>
      <c r="D217" s="55"/>
      <c r="E217" s="39"/>
      <c r="F217" s="42"/>
      <c r="G217" s="42"/>
      <c r="H217" s="42"/>
      <c r="I217" s="39"/>
      <c r="J217" s="42"/>
      <c r="K217" s="48"/>
    </row>
    <row r="218" spans="1:11" x14ac:dyDescent="0.25">
      <c r="A218" s="345"/>
      <c r="B218" s="339"/>
      <c r="C218" s="339"/>
      <c r="D218" s="56"/>
      <c r="E218" s="39"/>
      <c r="F218" s="39"/>
      <c r="G218" s="39"/>
      <c r="H218" s="39"/>
      <c r="I218" s="39"/>
      <c r="J218" s="39"/>
      <c r="K218" s="48"/>
    </row>
    <row r="219" spans="1:11" x14ac:dyDescent="0.25">
      <c r="A219" s="345"/>
      <c r="B219" s="339"/>
      <c r="C219" s="339"/>
      <c r="D219" s="56"/>
      <c r="E219" s="39"/>
      <c r="F219" s="39"/>
      <c r="G219" s="39"/>
      <c r="H219" s="39"/>
      <c r="I219" s="57"/>
      <c r="J219" s="57"/>
      <c r="K219" s="48"/>
    </row>
    <row r="220" spans="1:11" x14ac:dyDescent="0.25">
      <c r="A220" s="345"/>
      <c r="B220" s="339"/>
      <c r="C220" s="339"/>
      <c r="D220" s="55"/>
      <c r="E220" s="39"/>
      <c r="F220" s="39"/>
      <c r="G220" s="39"/>
      <c r="H220" s="39"/>
      <c r="I220" s="42"/>
      <c r="J220" s="42"/>
      <c r="K220" s="48"/>
    </row>
    <row r="221" spans="1:11" x14ac:dyDescent="0.25">
      <c r="A221" s="345"/>
      <c r="B221" s="339"/>
      <c r="C221" s="339"/>
      <c r="D221" s="56"/>
      <c r="E221" s="39"/>
      <c r="F221" s="39"/>
      <c r="G221" s="39"/>
      <c r="H221" s="39"/>
      <c r="I221" s="39"/>
      <c r="J221" s="39"/>
      <c r="K221" s="48"/>
    </row>
    <row r="222" spans="1:11" x14ac:dyDescent="0.25">
      <c r="A222" s="47"/>
      <c r="B222" s="343"/>
      <c r="C222" s="343"/>
      <c r="D222" s="56"/>
      <c r="E222" s="39"/>
      <c r="F222" s="39"/>
      <c r="G222" s="39"/>
      <c r="H222" s="39"/>
      <c r="I222" s="39"/>
      <c r="J222" s="39"/>
      <c r="K222" s="48"/>
    </row>
    <row r="223" spans="1:11" x14ac:dyDescent="0.25">
      <c r="A223" s="58"/>
      <c r="B223" s="347"/>
      <c r="C223" s="347"/>
      <c r="D223" s="59"/>
      <c r="E223" s="41"/>
      <c r="F223" s="41"/>
      <c r="G223" s="41"/>
      <c r="H223" s="41"/>
      <c r="I223" s="41"/>
      <c r="J223" s="41"/>
      <c r="K223" s="48"/>
    </row>
    <row r="224" spans="1:11" x14ac:dyDescent="0.25">
      <c r="A224" s="25"/>
      <c r="B224" s="341"/>
      <c r="C224" s="341"/>
      <c r="D224" s="28"/>
      <c r="E224" s="37"/>
      <c r="F224" s="37"/>
      <c r="G224" s="37"/>
      <c r="H224" s="37"/>
      <c r="I224" s="37"/>
      <c r="J224" s="37"/>
    </row>
    <row r="225" spans="1:10" x14ac:dyDescent="0.25">
      <c r="A225" s="25"/>
      <c r="B225" s="341"/>
      <c r="C225" s="341"/>
      <c r="D225" s="44"/>
      <c r="E225" s="38"/>
      <c r="F225" s="38"/>
      <c r="G225" s="38"/>
      <c r="H225" s="38"/>
      <c r="I225" s="38"/>
      <c r="J225" s="38"/>
    </row>
    <row r="226" spans="1:10" x14ac:dyDescent="0.25">
      <c r="A226" s="25"/>
      <c r="B226" s="341"/>
      <c r="C226" s="341"/>
      <c r="D226" s="28"/>
      <c r="E226" s="38"/>
      <c r="F226" s="38"/>
      <c r="G226" s="38"/>
      <c r="H226" s="38"/>
      <c r="I226" s="38"/>
      <c r="J226" s="38"/>
    </row>
    <row r="227" spans="1:10" ht="18" x14ac:dyDescent="0.25">
      <c r="A227" s="331"/>
      <c r="B227" s="331"/>
      <c r="C227" s="331"/>
      <c r="D227" s="331"/>
      <c r="E227" s="331"/>
      <c r="F227" s="331"/>
      <c r="G227" s="331"/>
      <c r="H227" s="331"/>
      <c r="I227" s="331"/>
      <c r="J227" s="331"/>
    </row>
    <row r="228" spans="1:10" x14ac:dyDescent="0.25">
      <c r="A228" s="343"/>
      <c r="B228" s="343"/>
      <c r="C228" s="343"/>
      <c r="D228" s="346"/>
      <c r="E228" s="343"/>
      <c r="F228" s="343"/>
      <c r="G228" s="343"/>
      <c r="H228" s="343"/>
      <c r="I228" s="343"/>
      <c r="J228" s="343"/>
    </row>
    <row r="229" spans="1:10" x14ac:dyDescent="0.25">
      <c r="A229" s="343"/>
      <c r="B229" s="343"/>
      <c r="C229" s="343"/>
      <c r="D229" s="346"/>
      <c r="E229" s="60"/>
      <c r="F229" s="60"/>
      <c r="G229" s="60"/>
      <c r="H229" s="60"/>
      <c r="I229" s="60"/>
      <c r="J229" s="60"/>
    </row>
    <row r="230" spans="1:10" x14ac:dyDescent="0.25">
      <c r="A230" s="45"/>
      <c r="B230" s="45"/>
      <c r="C230" s="45"/>
      <c r="D230" s="46"/>
      <c r="E230" s="46"/>
      <c r="F230" s="46"/>
      <c r="G230" s="46"/>
      <c r="H230" s="46"/>
      <c r="I230" s="46"/>
      <c r="J230" s="46"/>
    </row>
    <row r="231" spans="1:10" x14ac:dyDescent="0.25">
      <c r="A231" s="343"/>
      <c r="B231" s="339"/>
      <c r="C231" s="339"/>
      <c r="D231" s="52"/>
      <c r="E231" s="49"/>
      <c r="F231" s="49"/>
      <c r="G231" s="49"/>
      <c r="H231" s="49"/>
      <c r="I231" s="49"/>
      <c r="J231" s="49"/>
    </row>
    <row r="232" spans="1:10" x14ac:dyDescent="0.25">
      <c r="A232" s="343"/>
      <c r="B232" s="339"/>
      <c r="C232" s="339"/>
      <c r="D232" s="53"/>
      <c r="E232" s="47"/>
      <c r="F232" s="47"/>
      <c r="G232" s="47"/>
      <c r="H232" s="47"/>
      <c r="I232" s="47"/>
      <c r="J232" s="47"/>
    </row>
    <row r="233" spans="1:10" x14ac:dyDescent="0.25">
      <c r="A233" s="343"/>
      <c r="B233" s="339"/>
      <c r="C233" s="339"/>
      <c r="D233" s="54"/>
      <c r="E233" s="39"/>
      <c r="F233" s="39"/>
      <c r="G233" s="39"/>
      <c r="H233" s="39"/>
      <c r="I233" s="39"/>
      <c r="J233" s="39"/>
    </row>
    <row r="234" spans="1:10" x14ac:dyDescent="0.25">
      <c r="A234" s="343"/>
      <c r="B234" s="339"/>
      <c r="C234" s="339"/>
      <c r="D234" s="52"/>
      <c r="E234" s="49"/>
      <c r="F234" s="49"/>
      <c r="G234" s="49"/>
      <c r="H234" s="49"/>
      <c r="I234" s="49"/>
      <c r="J234" s="49"/>
    </row>
    <row r="235" spans="1:10" x14ac:dyDescent="0.25">
      <c r="A235" s="343"/>
      <c r="B235" s="339"/>
      <c r="C235" s="339"/>
      <c r="D235" s="53"/>
      <c r="E235" s="47"/>
      <c r="F235" s="47"/>
      <c r="G235" s="47"/>
      <c r="H235" s="47"/>
      <c r="I235" s="47"/>
      <c r="J235" s="47"/>
    </row>
    <row r="236" spans="1:10" x14ac:dyDescent="0.25">
      <c r="A236" s="343"/>
      <c r="B236" s="339"/>
      <c r="C236" s="339"/>
      <c r="D236" s="54"/>
      <c r="E236" s="55"/>
      <c r="F236" s="55"/>
      <c r="G236" s="55"/>
      <c r="H236" s="55"/>
      <c r="I236" s="55"/>
      <c r="J236" s="55"/>
    </row>
    <row r="237" spans="1:10" x14ac:dyDescent="0.25">
      <c r="A237" s="343"/>
      <c r="B237" s="339"/>
      <c r="C237" s="339"/>
      <c r="D237" s="56"/>
      <c r="E237" s="41"/>
      <c r="F237" s="41"/>
      <c r="G237" s="41"/>
      <c r="H237" s="41"/>
      <c r="I237" s="41"/>
      <c r="J237" s="41"/>
    </row>
    <row r="238" spans="1:10" x14ac:dyDescent="0.25">
      <c r="A238" s="343"/>
      <c r="B238" s="339"/>
      <c r="C238" s="339"/>
      <c r="D238" s="55"/>
      <c r="E238" s="42"/>
      <c r="F238" s="42"/>
      <c r="G238" s="42"/>
      <c r="H238" s="42"/>
      <c r="I238" s="42"/>
      <c r="J238" s="42"/>
    </row>
    <row r="239" spans="1:10" x14ac:dyDescent="0.25">
      <c r="A239" s="343"/>
      <c r="B239" s="339"/>
      <c r="C239" s="339"/>
      <c r="D239" s="56"/>
      <c r="E239" s="39"/>
      <c r="F239" s="39"/>
      <c r="G239" s="39"/>
      <c r="H239" s="39"/>
      <c r="I239" s="39"/>
      <c r="J239" s="39"/>
    </row>
    <row r="240" spans="1:10" x14ac:dyDescent="0.25">
      <c r="A240" s="264"/>
      <c r="B240" s="328"/>
      <c r="C240" s="328"/>
      <c r="D240" s="36"/>
      <c r="E240" s="37"/>
      <c r="F240" s="40"/>
      <c r="G240" s="40"/>
      <c r="H240" s="40"/>
      <c r="I240" s="40"/>
      <c r="J240" s="40"/>
    </row>
    <row r="241" spans="1:10" x14ac:dyDescent="0.25">
      <c r="A241" s="264"/>
      <c r="B241" s="328"/>
      <c r="C241" s="328"/>
      <c r="D241" s="38"/>
      <c r="E241" s="28"/>
      <c r="F241" s="28"/>
      <c r="G241" s="28"/>
      <c r="H241" s="28"/>
      <c r="I241" s="28"/>
      <c r="J241" s="28"/>
    </row>
    <row r="242" spans="1:10" x14ac:dyDescent="0.25">
      <c r="A242" s="264"/>
      <c r="B242" s="328"/>
      <c r="C242" s="328"/>
      <c r="D242" s="36"/>
      <c r="E242" s="34"/>
      <c r="F242" s="34"/>
      <c r="G242" s="34"/>
      <c r="H242" s="34"/>
      <c r="I242" s="34"/>
      <c r="J242" s="34"/>
    </row>
    <row r="243" spans="1:10" x14ac:dyDescent="0.25">
      <c r="A243" s="264"/>
      <c r="B243" s="328"/>
      <c r="C243" s="328"/>
      <c r="D243" s="36"/>
      <c r="E243" s="34"/>
      <c r="F243" s="37"/>
      <c r="G243" s="34"/>
      <c r="H243" s="34"/>
      <c r="I243" s="34"/>
      <c r="J243" s="34"/>
    </row>
    <row r="244" spans="1:10" x14ac:dyDescent="0.25">
      <c r="A244" s="264"/>
      <c r="B244" s="328"/>
      <c r="C244" s="328"/>
      <c r="D244" s="38"/>
      <c r="E244" s="34"/>
      <c r="F244" s="28"/>
      <c r="G244" s="34"/>
      <c r="H244" s="34"/>
      <c r="I244" s="34"/>
      <c r="J244" s="34"/>
    </row>
    <row r="245" spans="1:10" x14ac:dyDescent="0.25">
      <c r="A245" s="264"/>
      <c r="B245" s="328"/>
      <c r="C245" s="328"/>
      <c r="D245" s="36"/>
      <c r="E245" s="34"/>
      <c r="F245" s="34"/>
      <c r="G245" s="34"/>
      <c r="H245" s="34"/>
      <c r="I245" s="34"/>
      <c r="J245" s="34"/>
    </row>
    <row r="246" spans="1:10" x14ac:dyDescent="0.25">
      <c r="A246" s="264"/>
      <c r="B246" s="328"/>
      <c r="C246" s="328"/>
      <c r="D246" s="36"/>
      <c r="E246" s="34"/>
      <c r="F246" s="37"/>
      <c r="G246" s="40"/>
      <c r="H246" s="34"/>
      <c r="I246" s="34"/>
      <c r="J246" s="34"/>
    </row>
    <row r="247" spans="1:10" x14ac:dyDescent="0.25">
      <c r="A247" s="264"/>
      <c r="B247" s="328"/>
      <c r="C247" s="328"/>
      <c r="D247" s="38"/>
      <c r="E247" s="34"/>
      <c r="F247" s="28"/>
      <c r="G247" s="28"/>
      <c r="H247" s="34"/>
      <c r="I247" s="34"/>
      <c r="J247" s="34"/>
    </row>
    <row r="248" spans="1:10" x14ac:dyDescent="0.25">
      <c r="A248" s="264"/>
      <c r="B248" s="328"/>
      <c r="C248" s="328"/>
      <c r="D248" s="36"/>
      <c r="E248" s="34"/>
      <c r="F248" s="34"/>
      <c r="G248" s="34"/>
      <c r="H248" s="34"/>
      <c r="I248" s="34"/>
      <c r="J248" s="34"/>
    </row>
    <row r="249" spans="1:10" x14ac:dyDescent="0.25">
      <c r="A249" s="264"/>
      <c r="B249" s="328"/>
      <c r="C249" s="328"/>
      <c r="D249" s="36"/>
      <c r="E249" s="34"/>
      <c r="F249" s="34"/>
      <c r="G249" s="40"/>
      <c r="H249" s="40"/>
      <c r="I249" s="34"/>
      <c r="J249" s="34"/>
    </row>
    <row r="250" spans="1:10" x14ac:dyDescent="0.25">
      <c r="A250" s="264"/>
      <c r="B250" s="328"/>
      <c r="C250" s="328"/>
      <c r="D250" s="38"/>
      <c r="E250" s="34"/>
      <c r="F250" s="34"/>
      <c r="G250" s="28"/>
      <c r="H250" s="28"/>
      <c r="I250" s="34"/>
      <c r="J250" s="34"/>
    </row>
    <row r="251" spans="1:10" x14ac:dyDescent="0.25">
      <c r="A251" s="264"/>
      <c r="B251" s="328"/>
      <c r="C251" s="328"/>
      <c r="D251" s="36"/>
      <c r="E251" s="34"/>
      <c r="F251" s="34"/>
      <c r="G251" s="34"/>
      <c r="H251" s="34"/>
      <c r="I251" s="34"/>
      <c r="J251" s="34"/>
    </row>
    <row r="252" spans="1:10" x14ac:dyDescent="0.25">
      <c r="A252" s="264"/>
      <c r="B252" s="328"/>
      <c r="C252" s="328"/>
      <c r="D252" s="36"/>
      <c r="E252" s="34"/>
      <c r="F252" s="34"/>
      <c r="G252" s="34"/>
      <c r="H252" s="40"/>
      <c r="I252" s="40"/>
      <c r="J252" s="34"/>
    </row>
    <row r="253" spans="1:10" x14ac:dyDescent="0.25">
      <c r="A253" s="264"/>
      <c r="B253" s="328"/>
      <c r="C253" s="328"/>
      <c r="D253" s="38"/>
      <c r="E253" s="34"/>
      <c r="F253" s="34"/>
      <c r="G253" s="34"/>
      <c r="H253" s="28"/>
      <c r="I253" s="28"/>
      <c r="J253" s="34"/>
    </row>
    <row r="254" spans="1:10" x14ac:dyDescent="0.25">
      <c r="A254" s="264"/>
      <c r="B254" s="328"/>
      <c r="C254" s="328"/>
      <c r="D254" s="36"/>
      <c r="E254" s="34"/>
      <c r="F254" s="34"/>
      <c r="G254" s="34"/>
      <c r="H254" s="34"/>
      <c r="I254" s="34"/>
      <c r="J254" s="34"/>
    </row>
    <row r="255" spans="1:10" x14ac:dyDescent="0.25">
      <c r="A255" s="264"/>
      <c r="B255" s="328"/>
      <c r="C255" s="328"/>
      <c r="D255" s="36"/>
      <c r="E255" s="34"/>
      <c r="F255" s="34"/>
      <c r="G255" s="40"/>
      <c r="H255" s="40"/>
      <c r="I255" s="34"/>
      <c r="J255" s="34"/>
    </row>
    <row r="256" spans="1:10" x14ac:dyDescent="0.25">
      <c r="A256" s="264"/>
      <c r="B256" s="328"/>
      <c r="C256" s="328"/>
      <c r="D256" s="38"/>
      <c r="E256" s="34"/>
      <c r="F256" s="34"/>
      <c r="G256" s="28"/>
      <c r="H256" s="28"/>
      <c r="I256" s="34"/>
      <c r="J256" s="34"/>
    </row>
    <row r="257" spans="1:10" x14ac:dyDescent="0.25">
      <c r="A257" s="264"/>
      <c r="B257" s="328"/>
      <c r="C257" s="328"/>
      <c r="D257" s="36"/>
      <c r="E257" s="34"/>
      <c r="F257" s="34"/>
      <c r="G257" s="34"/>
      <c r="H257" s="34"/>
      <c r="I257" s="34"/>
      <c r="J257" s="34"/>
    </row>
    <row r="258" spans="1:10" x14ac:dyDescent="0.25">
      <c r="A258" s="264"/>
      <c r="B258" s="328"/>
      <c r="C258" s="328"/>
      <c r="D258" s="36"/>
      <c r="E258" s="34"/>
      <c r="F258" s="34"/>
      <c r="G258" s="34"/>
      <c r="H258" s="34"/>
      <c r="I258" s="40"/>
      <c r="J258" s="34"/>
    </row>
    <row r="259" spans="1:10" x14ac:dyDescent="0.25">
      <c r="A259" s="264"/>
      <c r="B259" s="328"/>
      <c r="C259" s="328"/>
      <c r="D259" s="38"/>
      <c r="E259" s="34"/>
      <c r="F259" s="34"/>
      <c r="G259" s="34"/>
      <c r="H259" s="34"/>
      <c r="I259" s="28"/>
      <c r="J259" s="34"/>
    </row>
    <row r="260" spans="1:10" x14ac:dyDescent="0.25">
      <c r="A260" s="264"/>
      <c r="B260" s="328"/>
      <c r="C260" s="328"/>
      <c r="D260" s="36"/>
      <c r="E260" s="34"/>
      <c r="F260" s="34"/>
      <c r="G260" s="34"/>
      <c r="H260" s="34"/>
      <c r="I260" s="34"/>
      <c r="J260" s="34"/>
    </row>
    <row r="261" spans="1:10" x14ac:dyDescent="0.25">
      <c r="A261" s="264"/>
      <c r="B261" s="328"/>
      <c r="C261" s="328"/>
      <c r="D261" s="36"/>
      <c r="E261" s="34"/>
      <c r="F261" s="34"/>
      <c r="G261" s="34"/>
      <c r="H261" s="34"/>
      <c r="I261" s="40"/>
      <c r="J261" s="34"/>
    </row>
    <row r="262" spans="1:10" x14ac:dyDescent="0.25">
      <c r="A262" s="264"/>
      <c r="B262" s="328"/>
      <c r="C262" s="328"/>
      <c r="D262" s="38"/>
      <c r="E262" s="34"/>
      <c r="F262" s="34"/>
      <c r="G262" s="34"/>
      <c r="H262" s="34"/>
      <c r="I262" s="28"/>
      <c r="J262" s="34"/>
    </row>
    <row r="263" spans="1:10" x14ac:dyDescent="0.25">
      <c r="A263" s="264"/>
      <c r="B263" s="328"/>
      <c r="C263" s="328"/>
      <c r="D263" s="36"/>
      <c r="E263" s="34"/>
      <c r="F263" s="34"/>
      <c r="G263" s="34"/>
      <c r="H263" s="34"/>
      <c r="I263" s="34"/>
      <c r="J263" s="34"/>
    </row>
    <row r="264" spans="1:10" x14ac:dyDescent="0.25">
      <c r="A264" s="343"/>
      <c r="B264" s="339"/>
      <c r="C264" s="339"/>
      <c r="D264" s="56"/>
      <c r="E264" s="39"/>
      <c r="F264" s="39"/>
      <c r="G264" s="39"/>
      <c r="H264" s="49"/>
      <c r="I264" s="49"/>
      <c r="J264" s="49"/>
    </row>
    <row r="265" spans="1:10" x14ac:dyDescent="0.25">
      <c r="A265" s="343"/>
      <c r="B265" s="339"/>
      <c r="C265" s="339"/>
      <c r="D265" s="55"/>
      <c r="E265" s="39"/>
      <c r="F265" s="39"/>
      <c r="G265" s="39"/>
      <c r="H265" s="42"/>
      <c r="I265" s="42"/>
      <c r="J265" s="42"/>
    </row>
    <row r="266" spans="1:10" x14ac:dyDescent="0.25">
      <c r="A266" s="343"/>
      <c r="B266" s="339"/>
      <c r="C266" s="339"/>
      <c r="D266" s="56"/>
      <c r="E266" s="39"/>
      <c r="F266" s="39"/>
      <c r="G266" s="39"/>
      <c r="H266" s="39"/>
      <c r="I266" s="39"/>
      <c r="J266" s="39"/>
    </row>
    <row r="267" spans="1:10" x14ac:dyDescent="0.25">
      <c r="A267" s="343"/>
      <c r="B267" s="339"/>
      <c r="C267" s="339"/>
      <c r="D267" s="56"/>
      <c r="E267" s="39"/>
      <c r="F267" s="57"/>
      <c r="G267" s="57"/>
      <c r="H267" s="57"/>
      <c r="I267" s="57"/>
      <c r="J267" s="39"/>
    </row>
    <row r="268" spans="1:10" x14ac:dyDescent="0.25">
      <c r="A268" s="343"/>
      <c r="B268" s="339"/>
      <c r="C268" s="339"/>
      <c r="D268" s="55"/>
      <c r="E268" s="39"/>
      <c r="F268" s="42"/>
      <c r="G268" s="42"/>
      <c r="H268" s="42"/>
      <c r="I268" s="42"/>
      <c r="J268" s="39"/>
    </row>
    <row r="269" spans="1:10" x14ac:dyDescent="0.25">
      <c r="A269" s="343"/>
      <c r="B269" s="339"/>
      <c r="C269" s="339"/>
      <c r="D269" s="56"/>
      <c r="E269" s="39"/>
      <c r="F269" s="39"/>
      <c r="G269" s="39"/>
      <c r="H269" s="39"/>
      <c r="I269" s="39"/>
      <c r="J269" s="39"/>
    </row>
    <row r="270" spans="1:10" x14ac:dyDescent="0.25">
      <c r="A270" s="343"/>
      <c r="B270" s="339"/>
      <c r="C270" s="339"/>
      <c r="D270" s="56"/>
      <c r="E270" s="39"/>
      <c r="F270" s="39"/>
      <c r="G270" s="39"/>
      <c r="H270" s="39"/>
      <c r="I270" s="39"/>
      <c r="J270" s="57"/>
    </row>
    <row r="271" spans="1:10" x14ac:dyDescent="0.25">
      <c r="A271" s="343"/>
      <c r="B271" s="339"/>
      <c r="C271" s="339"/>
      <c r="D271" s="55"/>
      <c r="E271" s="39"/>
      <c r="F271" s="39"/>
      <c r="G271" s="39"/>
      <c r="H271" s="39"/>
      <c r="I271" s="39"/>
      <c r="J271" s="42"/>
    </row>
    <row r="272" spans="1:10" x14ac:dyDescent="0.25">
      <c r="A272" s="343"/>
      <c r="B272" s="339"/>
      <c r="C272" s="339"/>
      <c r="D272" s="56"/>
      <c r="E272" s="39"/>
      <c r="F272" s="39"/>
      <c r="G272" s="39"/>
      <c r="H272" s="39"/>
      <c r="I272" s="39"/>
      <c r="J272" s="39"/>
    </row>
    <row r="273" spans="1:10" x14ac:dyDescent="0.25">
      <c r="A273" s="343"/>
      <c r="B273" s="339"/>
      <c r="C273" s="339"/>
      <c r="D273" s="56"/>
      <c r="E273" s="39"/>
      <c r="F273" s="57"/>
      <c r="G273" s="57"/>
      <c r="H273" s="57"/>
      <c r="I273" s="57"/>
      <c r="J273" s="39"/>
    </row>
    <row r="274" spans="1:10" x14ac:dyDescent="0.25">
      <c r="A274" s="343"/>
      <c r="B274" s="339"/>
      <c r="C274" s="339"/>
      <c r="D274" s="55"/>
      <c r="E274" s="39"/>
      <c r="F274" s="42"/>
      <c r="G274" s="42"/>
      <c r="H274" s="42"/>
      <c r="I274" s="42"/>
      <c r="J274" s="39"/>
    </row>
    <row r="275" spans="1:10" x14ac:dyDescent="0.25">
      <c r="A275" s="343"/>
      <c r="B275" s="339"/>
      <c r="C275" s="339"/>
      <c r="D275" s="56"/>
      <c r="E275" s="39"/>
      <c r="F275" s="39"/>
      <c r="G275" s="39"/>
      <c r="H275" s="39"/>
      <c r="I275" s="39"/>
      <c r="J275" s="39"/>
    </row>
    <row r="276" spans="1:10" x14ac:dyDescent="0.25">
      <c r="A276" s="343"/>
      <c r="B276" s="339"/>
      <c r="C276" s="339"/>
      <c r="D276" s="56"/>
      <c r="E276" s="39"/>
      <c r="F276" s="39"/>
      <c r="G276" s="39"/>
      <c r="H276" s="39"/>
      <c r="I276" s="39"/>
      <c r="J276" s="57"/>
    </row>
    <row r="277" spans="1:10" x14ac:dyDescent="0.25">
      <c r="A277" s="343"/>
      <c r="B277" s="339"/>
      <c r="C277" s="339"/>
      <c r="D277" s="55"/>
      <c r="E277" s="39"/>
      <c r="F277" s="39"/>
      <c r="G277" s="39"/>
      <c r="H277" s="39"/>
      <c r="I277" s="39"/>
      <c r="J277" s="42"/>
    </row>
    <row r="278" spans="1:10" x14ac:dyDescent="0.25">
      <c r="A278" s="343"/>
      <c r="B278" s="339"/>
      <c r="C278" s="339"/>
      <c r="D278" s="56"/>
      <c r="E278" s="39"/>
      <c r="F278" s="39"/>
      <c r="G278" s="39"/>
      <c r="H278" s="39"/>
      <c r="I278" s="39"/>
      <c r="J278" s="39"/>
    </row>
    <row r="279" spans="1:10" x14ac:dyDescent="0.25">
      <c r="A279" s="343"/>
      <c r="B279" s="339"/>
      <c r="C279" s="339"/>
      <c r="D279" s="56"/>
      <c r="E279" s="49"/>
      <c r="F279" s="49"/>
      <c r="G279" s="49"/>
      <c r="H279" s="49"/>
      <c r="I279" s="57"/>
      <c r="J279" s="39"/>
    </row>
    <row r="280" spans="1:10" x14ac:dyDescent="0.25">
      <c r="A280" s="343"/>
      <c r="B280" s="339"/>
      <c r="C280" s="339"/>
      <c r="D280" s="55"/>
      <c r="E280" s="42"/>
      <c r="F280" s="42"/>
      <c r="G280" s="42"/>
      <c r="H280" s="42"/>
      <c r="I280" s="42"/>
      <c r="J280" s="39"/>
    </row>
    <row r="281" spans="1:10" x14ac:dyDescent="0.25">
      <c r="A281" s="343"/>
      <c r="B281" s="339"/>
      <c r="C281" s="339"/>
      <c r="D281" s="56"/>
      <c r="E281" s="39"/>
      <c r="F281" s="39"/>
      <c r="G281" s="39"/>
      <c r="H281" s="39"/>
      <c r="I281" s="39"/>
      <c r="J281" s="39"/>
    </row>
    <row r="282" spans="1:10" x14ac:dyDescent="0.25">
      <c r="A282" s="343"/>
      <c r="B282" s="339"/>
      <c r="C282" s="339"/>
      <c r="D282" s="56"/>
      <c r="E282" s="39"/>
      <c r="F282" s="39"/>
      <c r="G282" s="39"/>
      <c r="H282" s="39"/>
      <c r="I282" s="49"/>
      <c r="J282" s="49"/>
    </row>
    <row r="283" spans="1:10" x14ac:dyDescent="0.25">
      <c r="A283" s="343"/>
      <c r="B283" s="339"/>
      <c r="C283" s="339"/>
      <c r="D283" s="55"/>
      <c r="E283" s="39"/>
      <c r="F283" s="39"/>
      <c r="G283" s="39"/>
      <c r="H283" s="39"/>
      <c r="I283" s="42"/>
      <c r="J283" s="42"/>
    </row>
    <row r="284" spans="1:10" x14ac:dyDescent="0.25">
      <c r="A284" s="343"/>
      <c r="B284" s="339"/>
      <c r="C284" s="339"/>
      <c r="D284" s="56"/>
      <c r="E284" s="39"/>
      <c r="F284" s="39"/>
      <c r="G284" s="39"/>
      <c r="H284" s="39"/>
      <c r="I284" s="39"/>
      <c r="J284" s="39"/>
    </row>
    <row r="285" spans="1:10" x14ac:dyDescent="0.25">
      <c r="A285" s="343"/>
      <c r="B285" s="339"/>
      <c r="C285" s="339"/>
      <c r="D285" s="56"/>
      <c r="E285" s="39"/>
      <c r="F285" s="39"/>
      <c r="G285" s="39"/>
      <c r="H285" s="39"/>
      <c r="I285" s="39"/>
      <c r="J285" s="49"/>
    </row>
    <row r="286" spans="1:10" x14ac:dyDescent="0.25">
      <c r="A286" s="343"/>
      <c r="B286" s="339"/>
      <c r="C286" s="339"/>
      <c r="D286" s="55"/>
      <c r="E286" s="39"/>
      <c r="F286" s="39"/>
      <c r="G286" s="39"/>
      <c r="H286" s="39"/>
      <c r="I286" s="39"/>
      <c r="J286" s="42"/>
    </row>
    <row r="287" spans="1:10" x14ac:dyDescent="0.25">
      <c r="A287" s="343"/>
      <c r="B287" s="339"/>
      <c r="C287" s="339"/>
      <c r="D287" s="56"/>
      <c r="E287" s="39"/>
      <c r="F287" s="39"/>
      <c r="G287" s="39"/>
      <c r="H287" s="39"/>
      <c r="I287" s="39"/>
      <c r="J287" s="39"/>
    </row>
    <row r="288" spans="1:10" x14ac:dyDescent="0.25">
      <c r="A288" s="45"/>
      <c r="B288" s="339"/>
      <c r="C288" s="339"/>
      <c r="D288" s="50"/>
      <c r="E288" s="51"/>
      <c r="F288" s="51"/>
      <c r="G288" s="51"/>
      <c r="H288" s="51"/>
      <c r="I288" s="51"/>
      <c r="J288" s="51"/>
    </row>
    <row r="289" spans="1:10" x14ac:dyDescent="0.25">
      <c r="A289" s="340"/>
      <c r="B289" s="328"/>
      <c r="C289" s="328"/>
      <c r="D289" s="36"/>
      <c r="E289" s="34"/>
      <c r="F289" s="40"/>
      <c r="G289" s="40"/>
      <c r="H289" s="34"/>
      <c r="I289" s="34"/>
      <c r="J289" s="34"/>
    </row>
    <row r="290" spans="1:10" x14ac:dyDescent="0.25">
      <c r="A290" s="340"/>
      <c r="B290" s="328"/>
      <c r="C290" s="328"/>
      <c r="D290" s="38"/>
      <c r="E290" s="28"/>
      <c r="F290" s="28"/>
      <c r="G290" s="28"/>
      <c r="H290" s="34"/>
      <c r="I290" s="34"/>
      <c r="J290" s="34"/>
    </row>
    <row r="291" spans="1:10" x14ac:dyDescent="0.25">
      <c r="A291" s="340"/>
      <c r="B291" s="328"/>
      <c r="C291" s="328"/>
      <c r="D291" s="36"/>
      <c r="E291" s="34"/>
      <c r="F291" s="34"/>
      <c r="G291" s="34"/>
      <c r="H291" s="34"/>
      <c r="I291" s="34"/>
      <c r="J291" s="34"/>
    </row>
    <row r="292" spans="1:10" x14ac:dyDescent="0.25">
      <c r="A292" s="340"/>
      <c r="B292" s="328"/>
      <c r="C292" s="328"/>
      <c r="D292" s="36"/>
      <c r="E292" s="34"/>
      <c r="F292" s="34"/>
      <c r="G292" s="34"/>
      <c r="H292" s="34"/>
      <c r="I292" s="40"/>
      <c r="J292" s="34"/>
    </row>
    <row r="293" spans="1:10" x14ac:dyDescent="0.25">
      <c r="A293" s="340"/>
      <c r="B293" s="328"/>
      <c r="C293" s="328"/>
      <c r="D293" s="38"/>
      <c r="E293" s="34"/>
      <c r="F293" s="34"/>
      <c r="G293" s="34"/>
      <c r="H293" s="34"/>
      <c r="I293" s="28"/>
      <c r="J293" s="34"/>
    </row>
    <row r="294" spans="1:10" x14ac:dyDescent="0.25">
      <c r="A294" s="340"/>
      <c r="B294" s="328"/>
      <c r="C294" s="328"/>
      <c r="D294" s="36"/>
      <c r="E294" s="34"/>
      <c r="F294" s="34"/>
      <c r="G294" s="34"/>
      <c r="H294" s="34"/>
      <c r="I294" s="34"/>
      <c r="J294" s="34"/>
    </row>
    <row r="295" spans="1:10" x14ac:dyDescent="0.25">
      <c r="A295" s="340"/>
      <c r="B295" s="328"/>
      <c r="C295" s="328"/>
      <c r="D295" s="36"/>
      <c r="E295" s="31"/>
      <c r="F295" s="31"/>
      <c r="G295" s="31"/>
      <c r="H295" s="31"/>
      <c r="I295" s="34"/>
      <c r="J295" s="34"/>
    </row>
    <row r="296" spans="1:10" x14ac:dyDescent="0.25">
      <c r="A296" s="340"/>
      <c r="B296" s="328"/>
      <c r="C296" s="328"/>
      <c r="D296" s="38"/>
      <c r="E296" s="42"/>
      <c r="F296" s="42"/>
      <c r="G296" s="42"/>
      <c r="H296" s="42"/>
      <c r="I296" s="39"/>
      <c r="J296" s="39"/>
    </row>
    <row r="297" spans="1:10" x14ac:dyDescent="0.25">
      <c r="A297" s="340"/>
      <c r="B297" s="328"/>
      <c r="C297" s="328"/>
      <c r="D297" s="36"/>
      <c r="E297" s="39"/>
      <c r="F297" s="39"/>
      <c r="G297" s="39"/>
      <c r="H297" s="39"/>
      <c r="I297" s="39"/>
      <c r="J297" s="39"/>
    </row>
    <row r="298" spans="1:10" x14ac:dyDescent="0.25">
      <c r="A298" s="340"/>
      <c r="B298" s="328"/>
      <c r="C298" s="328"/>
      <c r="D298" s="36"/>
      <c r="E298" s="39"/>
      <c r="F298" s="39"/>
      <c r="G298" s="39"/>
      <c r="H298" s="39"/>
      <c r="I298" s="49"/>
      <c r="J298" s="49"/>
    </row>
    <row r="299" spans="1:10" x14ac:dyDescent="0.25">
      <c r="A299" s="340"/>
      <c r="B299" s="328"/>
      <c r="C299" s="328"/>
      <c r="D299" s="38"/>
      <c r="E299" s="39"/>
      <c r="F299" s="39"/>
      <c r="G299" s="39"/>
      <c r="H299" s="39"/>
      <c r="I299" s="42"/>
      <c r="J299" s="42"/>
    </row>
    <row r="300" spans="1:10" x14ac:dyDescent="0.25">
      <c r="A300" s="340"/>
      <c r="B300" s="328"/>
      <c r="C300" s="328"/>
      <c r="D300" s="36"/>
      <c r="E300" s="39"/>
      <c r="F300" s="39"/>
      <c r="G300" s="39"/>
      <c r="H300" s="39"/>
      <c r="I300" s="39"/>
      <c r="J300" s="39"/>
    </row>
    <row r="301" spans="1:10" x14ac:dyDescent="0.25">
      <c r="A301" s="13"/>
      <c r="B301" s="264"/>
      <c r="C301" s="264"/>
      <c r="D301" s="36"/>
      <c r="E301" s="39"/>
      <c r="F301" s="39"/>
      <c r="G301" s="39"/>
      <c r="H301" s="39"/>
      <c r="I301" s="39"/>
      <c r="J301" s="39"/>
    </row>
    <row r="302" spans="1:10" x14ac:dyDescent="0.25">
      <c r="A302" s="25"/>
      <c r="B302" s="341"/>
      <c r="C302" s="341"/>
      <c r="D302" s="43"/>
      <c r="E302" s="37"/>
      <c r="F302" s="37"/>
      <c r="G302" s="37"/>
      <c r="H302" s="37"/>
      <c r="I302" s="37"/>
      <c r="J302" s="37"/>
    </row>
    <row r="303" spans="1:10" x14ac:dyDescent="0.25">
      <c r="A303" s="25"/>
      <c r="B303" s="341"/>
      <c r="C303" s="341"/>
      <c r="D303" s="28"/>
      <c r="E303" s="37"/>
      <c r="F303" s="37"/>
      <c r="G303" s="37"/>
      <c r="H303" s="37"/>
      <c r="I303" s="37"/>
      <c r="J303" s="37"/>
    </row>
    <row r="304" spans="1:10" x14ac:dyDescent="0.25">
      <c r="A304" s="25"/>
      <c r="B304" s="341"/>
      <c r="C304" s="341"/>
      <c r="D304" s="44"/>
      <c r="E304" s="38"/>
      <c r="F304" s="38"/>
      <c r="G304" s="38"/>
      <c r="H304" s="38"/>
      <c r="I304" s="38"/>
      <c r="J304" s="38"/>
    </row>
    <row r="305" spans="1:10" x14ac:dyDescent="0.25">
      <c r="A305" s="25"/>
      <c r="B305" s="341"/>
      <c r="C305" s="341"/>
      <c r="D305" s="28"/>
      <c r="E305" s="38"/>
      <c r="F305" s="38"/>
      <c r="G305" s="38"/>
      <c r="H305" s="38"/>
      <c r="I305" s="38"/>
      <c r="J305" s="38"/>
    </row>
    <row r="306" spans="1:10" x14ac:dyDescent="0.25">
      <c r="A306" s="25"/>
      <c r="B306" s="344"/>
      <c r="C306" s="344"/>
      <c r="D306" s="344"/>
      <c r="E306" s="344"/>
      <c r="F306" s="344"/>
      <c r="G306" s="26"/>
      <c r="H306" s="26"/>
      <c r="I306" s="26"/>
      <c r="J306" s="26"/>
    </row>
    <row r="307" spans="1:10" x14ac:dyDescent="0.25">
      <c r="A307" s="25"/>
      <c r="B307" s="344"/>
      <c r="C307" s="344"/>
      <c r="D307" s="344"/>
      <c r="E307" s="344"/>
      <c r="F307" s="344"/>
      <c r="G307" s="26"/>
      <c r="H307" s="26"/>
      <c r="I307" s="26"/>
      <c r="J307" s="26"/>
    </row>
    <row r="308" spans="1:10" x14ac:dyDescent="0.25">
      <c r="A308" s="25"/>
      <c r="B308" s="344"/>
      <c r="C308" s="344"/>
      <c r="D308" s="344"/>
      <c r="E308" s="344"/>
      <c r="F308" s="344"/>
      <c r="G308" s="26"/>
      <c r="H308" s="26"/>
      <c r="I308" s="26"/>
      <c r="J308" s="26"/>
    </row>
    <row r="309" spans="1:10" x14ac:dyDescent="0.25">
      <c r="A309" s="25"/>
      <c r="B309" s="344"/>
      <c r="C309" s="344"/>
      <c r="D309" s="344"/>
      <c r="E309" s="344"/>
      <c r="F309" s="344"/>
      <c r="G309" s="26"/>
      <c r="H309" s="26"/>
      <c r="I309" s="26"/>
      <c r="J309" s="26"/>
    </row>
    <row r="310" spans="1:10" x14ac:dyDescent="0.25">
      <c r="A310" s="25"/>
      <c r="B310" s="264" t="s">
        <v>49</v>
      </c>
      <c r="C310" s="264"/>
      <c r="D310" s="264"/>
      <c r="E310" s="264"/>
      <c r="G310" s="27"/>
      <c r="H310" s="264" t="s">
        <v>67</v>
      </c>
      <c r="I310" s="264"/>
      <c r="J310" s="264"/>
    </row>
    <row r="311" spans="1:10" x14ac:dyDescent="0.25">
      <c r="A311" s="25"/>
      <c r="B311" s="263" t="s">
        <v>68</v>
      </c>
      <c r="C311" s="263"/>
      <c r="D311" s="263"/>
      <c r="E311" s="263"/>
      <c r="F311" s="28"/>
      <c r="G311" s="27"/>
      <c r="H311" s="263" t="s">
        <v>69</v>
      </c>
      <c r="I311" s="263"/>
      <c r="J311" s="263"/>
    </row>
    <row r="312" spans="1:10" x14ac:dyDescent="0.25">
      <c r="A312" s="25"/>
      <c r="B312" s="344"/>
      <c r="C312" s="344"/>
      <c r="D312" s="344"/>
      <c r="E312" s="344"/>
      <c r="F312" s="344"/>
      <c r="G312" s="26"/>
      <c r="H312" s="26"/>
      <c r="I312" s="26"/>
      <c r="J312" s="26"/>
    </row>
    <row r="313" spans="1:10" x14ac:dyDescent="0.25">
      <c r="A313" s="25"/>
      <c r="B313" s="344"/>
      <c r="C313" s="344"/>
      <c r="D313" s="344"/>
      <c r="E313" s="344"/>
      <c r="F313" s="344"/>
      <c r="G313" s="26"/>
      <c r="H313" s="26"/>
      <c r="I313" s="26"/>
      <c r="J313" s="26"/>
    </row>
  </sheetData>
  <mergeCells count="232">
    <mergeCell ref="B224:C224"/>
    <mergeCell ref="B225:C225"/>
    <mergeCell ref="B226:C226"/>
    <mergeCell ref="A227:J227"/>
    <mergeCell ref="A228:A229"/>
    <mergeCell ref="B228:C229"/>
    <mergeCell ref="D228:D229"/>
    <mergeCell ref="E228:J228"/>
    <mergeCell ref="A216:A218"/>
    <mergeCell ref="B216:C218"/>
    <mergeCell ref="A219:A221"/>
    <mergeCell ref="B219:C221"/>
    <mergeCell ref="B222:C222"/>
    <mergeCell ref="B223:C223"/>
    <mergeCell ref="A206:A208"/>
    <mergeCell ref="B206:C208"/>
    <mergeCell ref="B209:C209"/>
    <mergeCell ref="A210:A212"/>
    <mergeCell ref="B210:C212"/>
    <mergeCell ref="A213:A215"/>
    <mergeCell ref="B213:C215"/>
    <mergeCell ref="A197:A199"/>
    <mergeCell ref="B313:F313"/>
    <mergeCell ref="B309:F309"/>
    <mergeCell ref="B310:E310"/>
    <mergeCell ref="A295:A297"/>
    <mergeCell ref="B295:C297"/>
    <mergeCell ref="A298:A300"/>
    <mergeCell ref="B298:C300"/>
    <mergeCell ref="B301:C301"/>
    <mergeCell ref="B302:C302"/>
    <mergeCell ref="A285:A287"/>
    <mergeCell ref="B285:C287"/>
    <mergeCell ref="B288:C288"/>
    <mergeCell ref="A289:A291"/>
    <mergeCell ref="B289:C291"/>
    <mergeCell ref="A292:A294"/>
    <mergeCell ref="B292:C294"/>
    <mergeCell ref="H310:J310"/>
    <mergeCell ref="B311:E311"/>
    <mergeCell ref="H311:J311"/>
    <mergeCell ref="B312:F312"/>
    <mergeCell ref="B303:C303"/>
    <mergeCell ref="B304:C304"/>
    <mergeCell ref="B305:C305"/>
    <mergeCell ref="B306:F306"/>
    <mergeCell ref="B307:F307"/>
    <mergeCell ref="B308:F308"/>
    <mergeCell ref="A276:A278"/>
    <mergeCell ref="B276:C278"/>
    <mergeCell ref="A279:A281"/>
    <mergeCell ref="B279:C281"/>
    <mergeCell ref="A282:A284"/>
    <mergeCell ref="B282:C284"/>
    <mergeCell ref="A267:A269"/>
    <mergeCell ref="B267:C269"/>
    <mergeCell ref="A270:A272"/>
    <mergeCell ref="B270:C272"/>
    <mergeCell ref="A273:A275"/>
    <mergeCell ref="B273:C275"/>
    <mergeCell ref="A258:A260"/>
    <mergeCell ref="B258:C260"/>
    <mergeCell ref="A261:A263"/>
    <mergeCell ref="B261:C263"/>
    <mergeCell ref="A264:A266"/>
    <mergeCell ref="B264:C266"/>
    <mergeCell ref="A249:A251"/>
    <mergeCell ref="B249:C251"/>
    <mergeCell ref="A252:A254"/>
    <mergeCell ref="B252:C254"/>
    <mergeCell ref="A255:A257"/>
    <mergeCell ref="B255:C257"/>
    <mergeCell ref="A240:A242"/>
    <mergeCell ref="B240:C242"/>
    <mergeCell ref="A243:A245"/>
    <mergeCell ref="B243:C245"/>
    <mergeCell ref="A246:A248"/>
    <mergeCell ref="B246:C248"/>
    <mergeCell ref="A231:A233"/>
    <mergeCell ref="B231:C233"/>
    <mergeCell ref="A234:A236"/>
    <mergeCell ref="B234:C236"/>
    <mergeCell ref="A237:A239"/>
    <mergeCell ref="B237:C239"/>
    <mergeCell ref="B197:C199"/>
    <mergeCell ref="A200:A202"/>
    <mergeCell ref="B200:C202"/>
    <mergeCell ref="A203:A205"/>
    <mergeCell ref="B203:C205"/>
    <mergeCell ref="A188:A190"/>
    <mergeCell ref="B188:C190"/>
    <mergeCell ref="A191:A193"/>
    <mergeCell ref="B191:C193"/>
    <mergeCell ref="A194:A196"/>
    <mergeCell ref="B194:C196"/>
    <mergeCell ref="A179:A181"/>
    <mergeCell ref="B179:C181"/>
    <mergeCell ref="A182:A184"/>
    <mergeCell ref="B182:C184"/>
    <mergeCell ref="A185:A187"/>
    <mergeCell ref="B185:C187"/>
    <mergeCell ref="A170:A172"/>
    <mergeCell ref="B170:C172"/>
    <mergeCell ref="A173:A175"/>
    <mergeCell ref="B173:C175"/>
    <mergeCell ref="A176:A178"/>
    <mergeCell ref="B176:C178"/>
    <mergeCell ref="A161:A163"/>
    <mergeCell ref="B161:C163"/>
    <mergeCell ref="A164:A166"/>
    <mergeCell ref="B164:C166"/>
    <mergeCell ref="A167:A169"/>
    <mergeCell ref="B167:C169"/>
    <mergeCell ref="A152:A154"/>
    <mergeCell ref="B152:C154"/>
    <mergeCell ref="A155:A157"/>
    <mergeCell ref="B155:C157"/>
    <mergeCell ref="A158:A160"/>
    <mergeCell ref="B158:C160"/>
    <mergeCell ref="B145:C145"/>
    <mergeCell ref="B146:C146"/>
    <mergeCell ref="B147:C147"/>
    <mergeCell ref="A148:J148"/>
    <mergeCell ref="A149:A150"/>
    <mergeCell ref="B149:C150"/>
    <mergeCell ref="D149:D150"/>
    <mergeCell ref="E149:J149"/>
    <mergeCell ref="A137:A139"/>
    <mergeCell ref="B137:C139"/>
    <mergeCell ref="A140:A142"/>
    <mergeCell ref="B140:C142"/>
    <mergeCell ref="B143:C143"/>
    <mergeCell ref="B144:C144"/>
    <mergeCell ref="A127:A129"/>
    <mergeCell ref="B127:C129"/>
    <mergeCell ref="B130:C130"/>
    <mergeCell ref="A131:A133"/>
    <mergeCell ref="B131:C133"/>
    <mergeCell ref="A134:A136"/>
    <mergeCell ref="B134:C136"/>
    <mergeCell ref="A118:A120"/>
    <mergeCell ref="B118:C120"/>
    <mergeCell ref="A121:A123"/>
    <mergeCell ref="B121:C123"/>
    <mergeCell ref="A124:A126"/>
    <mergeCell ref="B124:C126"/>
    <mergeCell ref="A109:A111"/>
    <mergeCell ref="B109:C111"/>
    <mergeCell ref="A112:A114"/>
    <mergeCell ref="B112:C114"/>
    <mergeCell ref="A115:A117"/>
    <mergeCell ref="B115:C117"/>
    <mergeCell ref="A100:A102"/>
    <mergeCell ref="B100:C102"/>
    <mergeCell ref="A103:A105"/>
    <mergeCell ref="B103:C105"/>
    <mergeCell ref="A106:A108"/>
    <mergeCell ref="B106:C108"/>
    <mergeCell ref="A91:A93"/>
    <mergeCell ref="B91:C93"/>
    <mergeCell ref="A94:A96"/>
    <mergeCell ref="B94:C96"/>
    <mergeCell ref="A97:A99"/>
    <mergeCell ref="B97:C99"/>
    <mergeCell ref="A82:A84"/>
    <mergeCell ref="B82:C84"/>
    <mergeCell ref="A85:A87"/>
    <mergeCell ref="B85:C87"/>
    <mergeCell ref="A88:A90"/>
    <mergeCell ref="B88:C90"/>
    <mergeCell ref="E70:J70"/>
    <mergeCell ref="A73:A75"/>
    <mergeCell ref="A76:A78"/>
    <mergeCell ref="B76:C78"/>
    <mergeCell ref="A79:A81"/>
    <mergeCell ref="B79:C81"/>
    <mergeCell ref="B61:C61"/>
    <mergeCell ref="B62:C62"/>
    <mergeCell ref="B63:C63"/>
    <mergeCell ref="B64:C64"/>
    <mergeCell ref="A68:J68"/>
    <mergeCell ref="A70:A71"/>
    <mergeCell ref="G71:I71"/>
    <mergeCell ref="G72:I72"/>
    <mergeCell ref="G73:I73"/>
    <mergeCell ref="B71:E71"/>
    <mergeCell ref="B72:E72"/>
    <mergeCell ref="B73:E73"/>
    <mergeCell ref="A66:E66"/>
    <mergeCell ref="A1:J3"/>
    <mergeCell ref="A6:J6"/>
    <mergeCell ref="A7:A8"/>
    <mergeCell ref="B7:C8"/>
    <mergeCell ref="D7:D8"/>
    <mergeCell ref="E7:J7"/>
    <mergeCell ref="A5:J5"/>
    <mergeCell ref="A4:J4"/>
    <mergeCell ref="A27:A29"/>
    <mergeCell ref="B27:C29"/>
    <mergeCell ref="A21:A23"/>
    <mergeCell ref="B21:C23"/>
    <mergeCell ref="A24:A26"/>
    <mergeCell ref="B24:C26"/>
    <mergeCell ref="A9:A11"/>
    <mergeCell ref="B9:C11"/>
    <mergeCell ref="A15:A17"/>
    <mergeCell ref="B15:C17"/>
    <mergeCell ref="A18:A20"/>
    <mergeCell ref="B18:C20"/>
    <mergeCell ref="B12:C14"/>
    <mergeCell ref="A12:A14"/>
    <mergeCell ref="A30:A32"/>
    <mergeCell ref="B30:C32"/>
    <mergeCell ref="A36:A38"/>
    <mergeCell ref="B36:C38"/>
    <mergeCell ref="B33:C35"/>
    <mergeCell ref="A33:A35"/>
    <mergeCell ref="B60:C60"/>
    <mergeCell ref="A48:A50"/>
    <mergeCell ref="B48:C50"/>
    <mergeCell ref="A39:A41"/>
    <mergeCell ref="B39:C41"/>
    <mergeCell ref="A42:A44"/>
    <mergeCell ref="B42:C44"/>
    <mergeCell ref="B51:C53"/>
    <mergeCell ref="A51:A53"/>
    <mergeCell ref="B54:C56"/>
    <mergeCell ref="A54:A56"/>
    <mergeCell ref="B57:C59"/>
    <mergeCell ref="A57:A59"/>
    <mergeCell ref="B45:C47"/>
    <mergeCell ref="A45:A47"/>
  </mergeCells>
  <printOptions horizontalCentered="1" verticalCentered="1"/>
  <pageMargins left="0.23622047244094491" right="0.23622047244094491" top="0.31496062992125984" bottom="0.74803149606299213" header="0.31496062992125984" footer="0.31496062992125984"/>
  <pageSetup paperSize="9" scale="90" fitToHeight="0" orientation="landscape" r:id="rId1"/>
  <rowBreaks count="2" manualBreakCount="2">
    <brk id="32" max="9" man="1"/>
    <brk id="50" max="9" man="1"/>
  </rowBreaks>
  <ignoredErrors>
    <ignoredError sqref="D10 D13 D16 D19 D22 D25 D28 E62 E64 F62 F64 G62 G64 H62 H64 I62 I64 J62 J64" evalError="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FB369-1A0F-4142-9C29-1BE496F6B0EB}">
  <sheetPr>
    <pageSetUpPr fitToPage="1"/>
  </sheetPr>
  <dimension ref="A1:W42"/>
  <sheetViews>
    <sheetView view="pageBreakPreview" topLeftCell="A22" zoomScaleNormal="100" zoomScaleSheetLayoutView="100" workbookViewId="0">
      <selection activeCell="H19" sqref="H19"/>
    </sheetView>
  </sheetViews>
  <sheetFormatPr defaultRowHeight="15" x14ac:dyDescent="0.25"/>
  <cols>
    <col min="1" max="1" width="10.28515625" customWidth="1"/>
    <col min="2" max="2" width="11.28515625" customWidth="1"/>
    <col min="3" max="3" width="37" customWidth="1"/>
    <col min="4" max="4" width="9.42578125" customWidth="1"/>
    <col min="6" max="6" width="9.140625" customWidth="1"/>
    <col min="7" max="7" width="12.140625" customWidth="1"/>
    <col min="8" max="8" width="14.140625" customWidth="1"/>
    <col min="9" max="9" width="8.5703125" customWidth="1"/>
    <col min="10" max="10" width="9.85546875" customWidth="1"/>
  </cols>
  <sheetData>
    <row r="1" spans="1:23" ht="23.25" customHeight="1" x14ac:dyDescent="0.25">
      <c r="A1" s="357" t="s">
        <v>103</v>
      </c>
      <c r="B1" s="315"/>
      <c r="C1" s="315"/>
      <c r="D1" s="315"/>
      <c r="E1" s="315"/>
      <c r="F1" s="315"/>
      <c r="G1" s="315"/>
      <c r="H1" s="315"/>
      <c r="I1" s="315"/>
      <c r="J1" s="358"/>
    </row>
    <row r="2" spans="1:23" ht="18.75" customHeight="1" x14ac:dyDescent="0.25">
      <c r="A2" s="359"/>
      <c r="B2" s="331"/>
      <c r="C2" s="331"/>
      <c r="D2" s="331"/>
      <c r="E2" s="331"/>
      <c r="F2" s="331"/>
      <c r="G2" s="331"/>
      <c r="H2" s="331"/>
      <c r="I2" s="331"/>
      <c r="J2" s="360"/>
    </row>
    <row r="3" spans="1:23" x14ac:dyDescent="0.25">
      <c r="A3" s="361" t="s">
        <v>104</v>
      </c>
      <c r="B3" s="362"/>
      <c r="C3" s="362"/>
      <c r="D3" s="362"/>
      <c r="E3" s="362"/>
      <c r="F3" s="362"/>
      <c r="G3" s="362"/>
      <c r="H3" s="362"/>
      <c r="I3" s="362"/>
      <c r="J3" s="363"/>
    </row>
    <row r="4" spans="1:23" x14ac:dyDescent="0.25">
      <c r="A4" s="361"/>
      <c r="B4" s="362"/>
      <c r="C4" s="362"/>
      <c r="D4" s="362"/>
      <c r="E4" s="362"/>
      <c r="F4" s="362"/>
      <c r="G4" s="362"/>
      <c r="H4" s="362"/>
      <c r="I4" s="362"/>
      <c r="J4" s="363"/>
    </row>
    <row r="5" spans="1:23" x14ac:dyDescent="0.25">
      <c r="A5" s="364" t="str">
        <f>PLANILHA!A3</f>
        <v>OBRA: CONSTRUÇÃO DE CAPELA MORTUÁRIA</v>
      </c>
      <c r="B5" s="365"/>
      <c r="C5" s="365"/>
      <c r="D5" s="365"/>
      <c r="E5" s="365"/>
      <c r="F5" s="365"/>
      <c r="G5" s="365"/>
      <c r="H5" s="365"/>
      <c r="I5" s="365"/>
      <c r="J5" s="366"/>
    </row>
    <row r="6" spans="1:23" x14ac:dyDescent="0.25">
      <c r="A6" s="364" t="str">
        <f>PLANILHA!A4</f>
        <v>LOCAL: CASTELINHO - VARGEM ALTA - ES</v>
      </c>
      <c r="B6" s="365"/>
      <c r="C6" s="365"/>
      <c r="D6" s="365"/>
      <c r="E6" s="365"/>
      <c r="F6" s="365"/>
      <c r="G6" s="365"/>
      <c r="H6" s="365"/>
      <c r="I6" s="365"/>
      <c r="J6" s="366"/>
    </row>
    <row r="7" spans="1:23" x14ac:dyDescent="0.25">
      <c r="A7" s="73"/>
      <c r="B7" s="74"/>
      <c r="C7" s="74"/>
      <c r="D7" s="74"/>
      <c r="E7" s="74"/>
      <c r="F7" s="74"/>
      <c r="G7" s="74"/>
      <c r="H7" s="74"/>
      <c r="I7" s="74"/>
      <c r="J7" s="75"/>
    </row>
    <row r="8" spans="1:23" ht="15.75" x14ac:dyDescent="0.25">
      <c r="A8" s="367" t="s">
        <v>105</v>
      </c>
      <c r="B8" s="368"/>
      <c r="C8" s="368"/>
      <c r="D8" s="368"/>
      <c r="E8" s="368"/>
      <c r="F8" s="368"/>
      <c r="G8" s="368"/>
      <c r="H8" s="368"/>
      <c r="I8" s="368"/>
      <c r="J8" s="369"/>
    </row>
    <row r="10" spans="1:23" ht="12.75" customHeight="1" x14ac:dyDescent="0.25">
      <c r="A10" s="72" t="s">
        <v>106</v>
      </c>
      <c r="B10" s="348" t="s">
        <v>584</v>
      </c>
      <c r="C10" s="349"/>
      <c r="D10" s="349"/>
      <c r="E10" s="349"/>
      <c r="F10" s="349"/>
      <c r="G10" s="349"/>
      <c r="H10" s="349"/>
      <c r="I10" s="350"/>
      <c r="J10" s="71" t="s">
        <v>107</v>
      </c>
    </row>
    <row r="11" spans="1:23" ht="66" customHeight="1" x14ac:dyDescent="0.25">
      <c r="A11" s="76" t="s">
        <v>453</v>
      </c>
      <c r="B11" s="208" t="s">
        <v>523</v>
      </c>
      <c r="C11" s="351" t="str">
        <f>PLANILHA!C68</f>
        <v xml:space="preserve">TELHA TERMOISOLANTE REVESTIDA EM ACO GALVANIZADO, FACE SUPERIOR EM TELHA TRAPEZOIDAL E FACE INFERIOR EM CHAPA PLANA (SEM ACESSORIOS DE FIXACAO), REVESTIMENTO COM ESPESSURA DE 0,50 MM COM PINTUIRA AMADEIRADA NA FANCE LISA E FACE TRAPEZOIDAL GALVANIZADA,
NUCLEO EM POLIESTIRENO (EPS) DE 30 MM
</v>
      </c>
      <c r="D11" s="351"/>
      <c r="E11" s="351"/>
      <c r="F11" s="351"/>
      <c r="G11" s="351"/>
      <c r="H11" s="351"/>
      <c r="I11" s="351"/>
      <c r="J11" s="76" t="s">
        <v>70</v>
      </c>
      <c r="N11" s="25"/>
      <c r="O11" s="352"/>
      <c r="P11" s="352"/>
      <c r="Q11" s="352"/>
      <c r="R11" s="352"/>
      <c r="S11" s="352"/>
      <c r="T11" s="352"/>
      <c r="U11" s="352"/>
      <c r="V11" s="352"/>
      <c r="W11" s="12"/>
    </row>
    <row r="12" spans="1:23" ht="18.75" customHeight="1" x14ac:dyDescent="0.25">
      <c r="A12" s="86"/>
      <c r="B12" s="87"/>
      <c r="C12" s="77"/>
      <c r="D12" s="77"/>
      <c r="E12" s="77"/>
      <c r="F12" s="77"/>
      <c r="G12" s="77"/>
      <c r="H12" s="77"/>
      <c r="I12" s="77"/>
      <c r="J12" s="86"/>
      <c r="N12" s="25"/>
      <c r="O12" s="82"/>
      <c r="P12" s="82"/>
      <c r="Q12" s="82"/>
      <c r="R12" s="82"/>
      <c r="S12" s="82"/>
      <c r="T12" s="82"/>
      <c r="U12" s="82"/>
      <c r="V12" s="82"/>
      <c r="W12" s="12"/>
    </row>
    <row r="13" spans="1:23" ht="25.5" customHeight="1" x14ac:dyDescent="0.25">
      <c r="A13" s="353" t="s">
        <v>109</v>
      </c>
      <c r="B13" s="354"/>
      <c r="C13" s="355"/>
      <c r="D13" s="90" t="s">
        <v>70</v>
      </c>
      <c r="E13" s="356" t="s">
        <v>110</v>
      </c>
      <c r="F13" s="356"/>
      <c r="G13" s="90" t="s">
        <v>111</v>
      </c>
      <c r="H13" s="90" t="s">
        <v>112</v>
      </c>
      <c r="I13" s="356" t="s">
        <v>113</v>
      </c>
      <c r="J13" s="356"/>
      <c r="N13" s="25"/>
      <c r="O13" s="82"/>
      <c r="P13" s="82"/>
      <c r="Q13" s="82"/>
      <c r="R13" s="82"/>
      <c r="S13" s="82"/>
      <c r="T13" s="82"/>
      <c r="U13" s="82"/>
      <c r="V13" s="82"/>
      <c r="W13" s="12"/>
    </row>
    <row r="14" spans="1:23" ht="12.75" customHeight="1" x14ac:dyDescent="0.25">
      <c r="A14" s="375" t="s">
        <v>629</v>
      </c>
      <c r="B14" s="375"/>
      <c r="C14" s="375"/>
      <c r="D14" s="90" t="s">
        <v>114</v>
      </c>
      <c r="E14" s="376">
        <v>5.6000000000000001E-2</v>
      </c>
      <c r="F14" s="376"/>
      <c r="G14" s="91">
        <v>29.05</v>
      </c>
      <c r="H14" s="92">
        <v>1.62</v>
      </c>
      <c r="I14" s="356"/>
      <c r="J14" s="356"/>
      <c r="K14" t="s">
        <v>628</v>
      </c>
      <c r="N14" s="25"/>
      <c r="O14" s="82"/>
      <c r="P14" s="82"/>
      <c r="Q14" s="82"/>
      <c r="R14" s="82"/>
      <c r="S14" s="82"/>
      <c r="T14" s="82"/>
      <c r="U14" s="82"/>
      <c r="V14" s="82"/>
      <c r="W14" s="12"/>
    </row>
    <row r="15" spans="1:23" ht="12" customHeight="1" x14ac:dyDescent="0.25">
      <c r="A15" s="377" t="s">
        <v>526</v>
      </c>
      <c r="B15" s="375"/>
      <c r="C15" s="375"/>
      <c r="D15" s="90" t="s">
        <v>114</v>
      </c>
      <c r="E15" s="376">
        <v>6.2E-2</v>
      </c>
      <c r="F15" s="376"/>
      <c r="G15" s="91">
        <v>21.72</v>
      </c>
      <c r="H15" s="92">
        <v>1.34</v>
      </c>
      <c r="I15" s="356"/>
      <c r="J15" s="356"/>
      <c r="N15" s="25"/>
      <c r="O15" s="82"/>
      <c r="P15" s="82"/>
      <c r="Q15" s="82"/>
      <c r="R15" s="82"/>
      <c r="S15" s="82"/>
      <c r="T15" s="82"/>
      <c r="U15" s="82"/>
      <c r="V15" s="82"/>
      <c r="W15" s="12"/>
    </row>
    <row r="16" spans="1:23" ht="12" customHeight="1" x14ac:dyDescent="0.25">
      <c r="A16" s="370" t="s">
        <v>113</v>
      </c>
      <c r="B16" s="370"/>
      <c r="C16" s="370"/>
      <c r="D16" s="90"/>
      <c r="E16" s="356"/>
      <c r="F16" s="356"/>
      <c r="G16" s="91"/>
      <c r="H16" s="92"/>
      <c r="I16" s="371">
        <f>H14+H15</f>
        <v>2.96</v>
      </c>
      <c r="J16" s="372"/>
      <c r="N16" s="25"/>
      <c r="O16" s="82"/>
      <c r="P16" s="82"/>
      <c r="Q16" s="82"/>
      <c r="R16" s="82"/>
      <c r="S16" s="82"/>
      <c r="T16" s="82"/>
      <c r="U16" s="82"/>
      <c r="V16" s="82"/>
      <c r="W16" s="12"/>
    </row>
    <row r="17" spans="1:23" ht="12" customHeight="1" x14ac:dyDescent="0.25">
      <c r="A17" s="89"/>
      <c r="B17" s="89"/>
      <c r="C17" s="89"/>
      <c r="D17" s="77"/>
      <c r="E17" s="88"/>
      <c r="F17" s="88"/>
      <c r="G17" s="77"/>
      <c r="H17" s="77"/>
      <c r="I17" s="88"/>
      <c r="J17" s="88"/>
      <c r="N17" s="25"/>
      <c r="O17" s="82"/>
      <c r="P17" s="82"/>
      <c r="Q17" s="82"/>
      <c r="R17" s="82"/>
      <c r="S17" s="82"/>
      <c r="T17" s="82"/>
      <c r="U17" s="82"/>
      <c r="V17" s="82"/>
      <c r="W17" s="12"/>
    </row>
    <row r="18" spans="1:23" x14ac:dyDescent="0.25">
      <c r="A18" s="373" t="s">
        <v>129</v>
      </c>
      <c r="B18" s="373"/>
      <c r="C18" s="373"/>
      <c r="D18" s="78" t="s">
        <v>3</v>
      </c>
      <c r="E18" s="374" t="s">
        <v>110</v>
      </c>
      <c r="F18" s="374"/>
      <c r="G18" s="78" t="s">
        <v>111</v>
      </c>
      <c r="H18" s="78" t="s">
        <v>112</v>
      </c>
      <c r="I18" s="374" t="s">
        <v>115</v>
      </c>
      <c r="J18" s="374"/>
      <c r="N18" s="383"/>
      <c r="O18" s="383"/>
      <c r="P18" s="383"/>
      <c r="Q18" s="383"/>
      <c r="R18" s="383"/>
      <c r="S18" s="383"/>
      <c r="T18" s="383"/>
      <c r="U18" s="383"/>
      <c r="V18" s="383"/>
      <c r="W18" s="383"/>
    </row>
    <row r="19" spans="1:23" ht="27.75" customHeight="1" x14ac:dyDescent="0.25">
      <c r="A19" s="384" t="s">
        <v>630</v>
      </c>
      <c r="B19" s="385"/>
      <c r="C19" s="386"/>
      <c r="D19" s="78" t="s">
        <v>631</v>
      </c>
      <c r="E19" s="387">
        <v>1</v>
      </c>
      <c r="F19" s="387"/>
      <c r="G19" s="79">
        <v>175</v>
      </c>
      <c r="H19" s="80">
        <f>G19*E19</f>
        <v>175</v>
      </c>
      <c r="I19" s="378"/>
      <c r="J19" s="378"/>
      <c r="N19" s="388"/>
      <c r="O19" s="388"/>
      <c r="P19" s="388"/>
      <c r="Q19" s="81"/>
      <c r="R19" s="389"/>
      <c r="S19" s="389"/>
      <c r="T19" s="81"/>
      <c r="U19" s="81"/>
      <c r="V19" s="389"/>
      <c r="W19" s="389"/>
    </row>
    <row r="20" spans="1:23" ht="12.75" customHeight="1" x14ac:dyDescent="0.25">
      <c r="A20" s="373" t="s">
        <v>115</v>
      </c>
      <c r="B20" s="373"/>
      <c r="C20" s="373"/>
      <c r="D20" s="78"/>
      <c r="E20" s="378"/>
      <c r="F20" s="378"/>
      <c r="G20" s="79"/>
      <c r="H20" s="80"/>
      <c r="I20" s="379">
        <f>SUM(H19:H19)</f>
        <v>175</v>
      </c>
      <c r="J20" s="379"/>
      <c r="N20" s="380"/>
      <c r="O20" s="380"/>
      <c r="P20" s="380"/>
      <c r="Q20" s="81"/>
      <c r="R20" s="381"/>
      <c r="S20" s="381"/>
      <c r="T20" s="84"/>
      <c r="U20" s="85"/>
      <c r="V20" s="382"/>
      <c r="W20" s="382"/>
    </row>
    <row r="21" spans="1:23" x14ac:dyDescent="0.25">
      <c r="A21" s="389"/>
      <c r="B21" s="389"/>
      <c r="C21" s="389"/>
      <c r="D21" s="389"/>
      <c r="E21" s="389"/>
      <c r="F21" s="389"/>
      <c r="G21" s="389"/>
      <c r="H21" s="389"/>
      <c r="I21" s="389"/>
      <c r="J21" s="389"/>
      <c r="N21" s="388"/>
      <c r="O21" s="388"/>
      <c r="P21" s="388"/>
      <c r="Q21" s="81"/>
      <c r="R21" s="382"/>
      <c r="S21" s="382"/>
      <c r="T21" s="84"/>
      <c r="U21" s="85"/>
      <c r="V21" s="392"/>
      <c r="W21" s="392"/>
    </row>
    <row r="22" spans="1:23" x14ac:dyDescent="0.25">
      <c r="A22" s="389"/>
      <c r="B22" s="389"/>
      <c r="C22" s="389"/>
      <c r="D22" s="389"/>
      <c r="E22" s="389"/>
      <c r="F22" s="389"/>
      <c r="G22" s="389"/>
      <c r="H22" s="389"/>
      <c r="I22" s="389"/>
      <c r="J22" s="389"/>
      <c r="N22" s="389"/>
      <c r="O22" s="389"/>
      <c r="P22" s="389"/>
      <c r="Q22" s="389"/>
      <c r="R22" s="389"/>
      <c r="S22" s="389"/>
      <c r="T22" s="389"/>
      <c r="U22" s="389"/>
      <c r="V22" s="389"/>
      <c r="W22" s="389"/>
    </row>
    <row r="23" spans="1:23" x14ac:dyDescent="0.25">
      <c r="A23" s="390" t="s">
        <v>117</v>
      </c>
      <c r="B23" s="390"/>
      <c r="C23" s="390"/>
      <c r="D23" s="390"/>
      <c r="E23" s="390"/>
      <c r="F23" s="390"/>
      <c r="G23" s="390"/>
      <c r="H23" s="390"/>
      <c r="I23" s="390"/>
      <c r="J23" s="390"/>
      <c r="N23" s="389"/>
      <c r="O23" s="389"/>
      <c r="P23" s="389"/>
      <c r="Q23" s="389"/>
      <c r="R23" s="389"/>
      <c r="S23" s="389"/>
      <c r="T23" s="389"/>
      <c r="U23" s="389"/>
      <c r="V23" s="389"/>
      <c r="W23" s="389"/>
    </row>
    <row r="24" spans="1:23" x14ac:dyDescent="0.25">
      <c r="A24" s="390" t="s">
        <v>118</v>
      </c>
      <c r="B24" s="390"/>
      <c r="C24" s="390"/>
      <c r="D24" s="390"/>
      <c r="E24" s="373" t="s">
        <v>119</v>
      </c>
      <c r="F24" s="373"/>
      <c r="G24" s="373"/>
      <c r="H24" s="373" t="s">
        <v>120</v>
      </c>
      <c r="I24" s="373"/>
      <c r="J24" s="373"/>
      <c r="N24" s="391"/>
      <c r="O24" s="391"/>
      <c r="P24" s="391"/>
      <c r="Q24" s="391"/>
      <c r="R24" s="391"/>
      <c r="S24" s="391"/>
      <c r="T24" s="391"/>
      <c r="U24" s="391"/>
      <c r="V24" s="391"/>
      <c r="W24" s="391"/>
    </row>
    <row r="25" spans="1:23" ht="12.75" customHeight="1" x14ac:dyDescent="0.25">
      <c r="A25" s="393" t="s">
        <v>121</v>
      </c>
      <c r="B25" s="393"/>
      <c r="C25" s="393"/>
      <c r="D25" s="393"/>
      <c r="E25" s="394"/>
      <c r="F25" s="374"/>
      <c r="G25" s="374"/>
      <c r="H25" s="398">
        <f>I16</f>
        <v>2.96</v>
      </c>
      <c r="I25" s="399"/>
      <c r="J25" s="400"/>
      <c r="N25" s="391"/>
      <c r="O25" s="391"/>
      <c r="P25" s="391"/>
      <c r="Q25" s="391"/>
      <c r="R25" s="388"/>
      <c r="S25" s="388"/>
      <c r="T25" s="388"/>
      <c r="U25" s="388"/>
      <c r="V25" s="388"/>
      <c r="W25" s="388"/>
    </row>
    <row r="26" spans="1:23" ht="12.75" customHeight="1" x14ac:dyDescent="0.25">
      <c r="A26" s="393" t="s">
        <v>122</v>
      </c>
      <c r="B26" s="393"/>
      <c r="C26" s="393"/>
      <c r="D26" s="393"/>
      <c r="E26" s="394"/>
      <c r="F26" s="374"/>
      <c r="G26" s="374"/>
      <c r="H26" s="378">
        <f>I20</f>
        <v>175</v>
      </c>
      <c r="I26" s="378"/>
      <c r="J26" s="378"/>
      <c r="N26" s="395"/>
      <c r="O26" s="395"/>
      <c r="P26" s="395"/>
      <c r="Q26" s="395"/>
      <c r="R26" s="396"/>
      <c r="S26" s="389"/>
      <c r="T26" s="389"/>
      <c r="U26" s="397"/>
      <c r="V26" s="397"/>
      <c r="W26" s="397"/>
    </row>
    <row r="27" spans="1:23" ht="12.75" customHeight="1" x14ac:dyDescent="0.25">
      <c r="A27" s="393" t="s">
        <v>123</v>
      </c>
      <c r="B27" s="393"/>
      <c r="C27" s="393"/>
      <c r="D27" s="393"/>
      <c r="E27" s="394"/>
      <c r="F27" s="374"/>
      <c r="G27" s="374"/>
      <c r="H27" s="398">
        <v>0</v>
      </c>
      <c r="I27" s="399"/>
      <c r="J27" s="400"/>
      <c r="N27" s="395"/>
      <c r="O27" s="395"/>
      <c r="P27" s="395"/>
      <c r="Q27" s="395"/>
      <c r="R27" s="396"/>
      <c r="S27" s="389"/>
      <c r="T27" s="389"/>
      <c r="U27" s="382"/>
      <c r="V27" s="382"/>
      <c r="W27" s="382"/>
    </row>
    <row r="28" spans="1:23" ht="12.75" customHeight="1" x14ac:dyDescent="0.25">
      <c r="A28" s="393" t="s">
        <v>124</v>
      </c>
      <c r="B28" s="393"/>
      <c r="C28" s="393"/>
      <c r="D28" s="393"/>
      <c r="E28" s="401">
        <v>1.5727</v>
      </c>
      <c r="F28" s="401"/>
      <c r="G28" s="401"/>
      <c r="H28" s="398">
        <f>E28*H25</f>
        <v>4.6551919999999996</v>
      </c>
      <c r="I28" s="399"/>
      <c r="J28" s="400"/>
      <c r="N28" s="395"/>
      <c r="O28" s="395"/>
      <c r="P28" s="395"/>
      <c r="Q28" s="395"/>
      <c r="R28" s="396"/>
      <c r="S28" s="389"/>
      <c r="T28" s="389"/>
      <c r="U28" s="397"/>
      <c r="V28" s="397"/>
      <c r="W28" s="397"/>
    </row>
    <row r="29" spans="1:23" ht="12.75" customHeight="1" x14ac:dyDescent="0.25">
      <c r="A29" s="409" t="s">
        <v>125</v>
      </c>
      <c r="B29" s="409"/>
      <c r="C29" s="409"/>
      <c r="D29" s="409"/>
      <c r="E29" s="374"/>
      <c r="F29" s="374"/>
      <c r="G29" s="374"/>
      <c r="H29" s="379">
        <f>H25+H26+H27+H28</f>
        <v>182.61519200000001</v>
      </c>
      <c r="I29" s="379"/>
      <c r="J29" s="379"/>
      <c r="N29" s="395"/>
      <c r="O29" s="395"/>
      <c r="P29" s="395"/>
      <c r="Q29" s="395"/>
      <c r="R29" s="410"/>
      <c r="S29" s="410"/>
      <c r="T29" s="410"/>
      <c r="U29" s="397"/>
      <c r="V29" s="397"/>
      <c r="W29" s="397"/>
    </row>
    <row r="30" spans="1:23" x14ac:dyDescent="0.25">
      <c r="A30" s="402"/>
      <c r="B30" s="403"/>
      <c r="C30" s="403"/>
      <c r="D30" s="404"/>
      <c r="E30" s="405"/>
      <c r="F30" s="406"/>
      <c r="G30" s="407"/>
      <c r="H30" s="398"/>
      <c r="I30" s="399"/>
      <c r="J30" s="400"/>
      <c r="N30" s="408"/>
      <c r="O30" s="408"/>
      <c r="P30" s="408"/>
      <c r="Q30" s="408"/>
      <c r="R30" s="389"/>
      <c r="S30" s="389"/>
      <c r="T30" s="389"/>
      <c r="U30" s="392"/>
      <c r="V30" s="392"/>
      <c r="W30" s="392"/>
    </row>
    <row r="31" spans="1:23" x14ac:dyDescent="0.25">
      <c r="A31" s="373" t="s">
        <v>126</v>
      </c>
      <c r="B31" s="373"/>
      <c r="C31" s="373"/>
      <c r="D31" s="373"/>
      <c r="E31" s="374"/>
      <c r="F31" s="374"/>
      <c r="G31" s="374"/>
      <c r="H31" s="379">
        <f>H29+H30</f>
        <v>182.61519200000001</v>
      </c>
      <c r="I31" s="379"/>
      <c r="J31" s="379"/>
      <c r="N31" s="395"/>
      <c r="O31" s="395"/>
      <c r="P31" s="395"/>
      <c r="Q31" s="395"/>
      <c r="R31" s="410"/>
      <c r="S31" s="410"/>
      <c r="T31" s="410"/>
      <c r="U31" s="397"/>
      <c r="V31" s="397"/>
      <c r="W31" s="397"/>
    </row>
    <row r="32" spans="1:23" x14ac:dyDescent="0.25">
      <c r="A32" s="393" t="s">
        <v>127</v>
      </c>
      <c r="B32" s="393"/>
      <c r="C32" s="393"/>
      <c r="D32" s="393"/>
      <c r="E32" s="401">
        <v>0</v>
      </c>
      <c r="F32" s="401"/>
      <c r="G32" s="401"/>
      <c r="H32" s="378">
        <f>E32*H31</f>
        <v>0</v>
      </c>
      <c r="I32" s="378"/>
      <c r="J32" s="378"/>
      <c r="N32" s="388"/>
      <c r="O32" s="388"/>
      <c r="P32" s="388"/>
      <c r="Q32" s="388"/>
      <c r="R32" s="389"/>
      <c r="S32" s="389"/>
      <c r="T32" s="389"/>
      <c r="U32" s="392"/>
      <c r="V32" s="392"/>
      <c r="W32" s="392"/>
    </row>
    <row r="33" spans="1:23" x14ac:dyDescent="0.25">
      <c r="A33" s="390" t="s">
        <v>128</v>
      </c>
      <c r="B33" s="390"/>
      <c r="C33" s="390"/>
      <c r="D33" s="390"/>
      <c r="E33" s="416"/>
      <c r="F33" s="416"/>
      <c r="G33" s="416"/>
      <c r="H33" s="379">
        <f>H31+H32</f>
        <v>182.61519200000001</v>
      </c>
      <c r="I33" s="379"/>
      <c r="J33" s="379"/>
      <c r="N33" s="395"/>
      <c r="O33" s="395"/>
      <c r="P33" s="395"/>
      <c r="Q33" s="395"/>
      <c r="R33" s="410"/>
      <c r="S33" s="410"/>
      <c r="T33" s="410"/>
      <c r="U33" s="382"/>
      <c r="V33" s="382"/>
      <c r="W33" s="382"/>
    </row>
    <row r="35" spans="1:23" x14ac:dyDescent="0.25">
      <c r="A35" s="411" t="str">
        <f>PLANILHA!A180</f>
        <v>Vargem Alta, 05 de maio de 2025</v>
      </c>
      <c r="B35" s="411"/>
      <c r="C35" s="411"/>
    </row>
    <row r="40" spans="1:23" x14ac:dyDescent="0.25">
      <c r="B40" s="412"/>
      <c r="C40" s="412"/>
      <c r="G40" s="412"/>
      <c r="H40" s="412"/>
      <c r="I40" s="412"/>
    </row>
    <row r="41" spans="1:23" x14ac:dyDescent="0.25">
      <c r="C41" s="127" t="str">
        <f>PLANILHA!C184</f>
        <v>ELIESER RABELLO</v>
      </c>
      <c r="G41" s="413" t="str">
        <f>PLANILHA!D184</f>
        <v>LORENÇO FERNANDES AZEREDO</v>
      </c>
      <c r="H41" s="413"/>
      <c r="I41" s="413"/>
      <c r="J41" s="414"/>
    </row>
    <row r="42" spans="1:23" x14ac:dyDescent="0.25">
      <c r="C42" s="117" t="str">
        <f>PLANILHA!C185</f>
        <v>Prefeito Municipal</v>
      </c>
      <c r="G42" s="415" t="str">
        <f>PLANILHA!D185</f>
        <v>Arquiteto e Urbanista - CAU A 35329-9</v>
      </c>
      <c r="H42" s="415"/>
      <c r="I42" s="415"/>
      <c r="J42" s="415"/>
      <c r="K42" s="128"/>
    </row>
  </sheetData>
  <mergeCells count="108">
    <mergeCell ref="A35:C35"/>
    <mergeCell ref="B40:C40"/>
    <mergeCell ref="G40:I40"/>
    <mergeCell ref="G41:J41"/>
    <mergeCell ref="G42:J42"/>
    <mergeCell ref="A33:D33"/>
    <mergeCell ref="E33:G33"/>
    <mergeCell ref="H33:J33"/>
    <mergeCell ref="N33:Q33"/>
    <mergeCell ref="R33:T33"/>
    <mergeCell ref="U33:W33"/>
    <mergeCell ref="A32:D32"/>
    <mergeCell ref="E32:G32"/>
    <mergeCell ref="H32:J32"/>
    <mergeCell ref="N32:Q32"/>
    <mergeCell ref="R32:T32"/>
    <mergeCell ref="U32:W32"/>
    <mergeCell ref="A31:D31"/>
    <mergeCell ref="E31:G31"/>
    <mergeCell ref="H31:J31"/>
    <mergeCell ref="N31:Q31"/>
    <mergeCell ref="R31:T31"/>
    <mergeCell ref="U31:W31"/>
    <mergeCell ref="A30:D30"/>
    <mergeCell ref="E30:G30"/>
    <mergeCell ref="H30:J30"/>
    <mergeCell ref="N30:Q30"/>
    <mergeCell ref="R30:T30"/>
    <mergeCell ref="U30:W30"/>
    <mergeCell ref="A29:D29"/>
    <mergeCell ref="E29:G29"/>
    <mergeCell ref="H29:J29"/>
    <mergeCell ref="N29:Q29"/>
    <mergeCell ref="R29:T29"/>
    <mergeCell ref="U29:W29"/>
    <mergeCell ref="A28:D28"/>
    <mergeCell ref="E28:G28"/>
    <mergeCell ref="H28:J28"/>
    <mergeCell ref="N28:Q28"/>
    <mergeCell ref="R28:T28"/>
    <mergeCell ref="U28:W28"/>
    <mergeCell ref="A27:D27"/>
    <mergeCell ref="E27:G27"/>
    <mergeCell ref="H27:J27"/>
    <mergeCell ref="N27:Q27"/>
    <mergeCell ref="R27:T27"/>
    <mergeCell ref="U27:W27"/>
    <mergeCell ref="A26:D26"/>
    <mergeCell ref="E26:G26"/>
    <mergeCell ref="H26:J26"/>
    <mergeCell ref="N26:Q26"/>
    <mergeCell ref="R26:T26"/>
    <mergeCell ref="U26:W26"/>
    <mergeCell ref="A25:D25"/>
    <mergeCell ref="E25:G25"/>
    <mergeCell ref="H25:J25"/>
    <mergeCell ref="N25:Q25"/>
    <mergeCell ref="R25:T25"/>
    <mergeCell ref="U25:W25"/>
    <mergeCell ref="A23:J23"/>
    <mergeCell ref="N23:W23"/>
    <mergeCell ref="A24:D24"/>
    <mergeCell ref="E24:G24"/>
    <mergeCell ref="H24:J24"/>
    <mergeCell ref="N24:W24"/>
    <mergeCell ref="A21:J21"/>
    <mergeCell ref="N21:P21"/>
    <mergeCell ref="R21:S21"/>
    <mergeCell ref="V21:W21"/>
    <mergeCell ref="A22:J22"/>
    <mergeCell ref="N22:W22"/>
    <mergeCell ref="A20:C20"/>
    <mergeCell ref="E20:F20"/>
    <mergeCell ref="I20:J20"/>
    <mergeCell ref="N20:P20"/>
    <mergeCell ref="R20:S20"/>
    <mergeCell ref="V20:W20"/>
    <mergeCell ref="N18:W18"/>
    <mergeCell ref="A19:C19"/>
    <mergeCell ref="E19:F19"/>
    <mergeCell ref="I19:J19"/>
    <mergeCell ref="N19:P19"/>
    <mergeCell ref="R19:S19"/>
    <mergeCell ref="V19:W19"/>
    <mergeCell ref="A16:C16"/>
    <mergeCell ref="E16:F16"/>
    <mergeCell ref="I16:J16"/>
    <mergeCell ref="A18:C18"/>
    <mergeCell ref="E18:F18"/>
    <mergeCell ref="I18:J18"/>
    <mergeCell ref="A14:C14"/>
    <mergeCell ref="E14:F14"/>
    <mergeCell ref="I14:J14"/>
    <mergeCell ref="A15:C15"/>
    <mergeCell ref="E15:F15"/>
    <mergeCell ref="I15:J15"/>
    <mergeCell ref="B10:I10"/>
    <mergeCell ref="C11:I11"/>
    <mergeCell ref="O11:V11"/>
    <mergeCell ref="A13:C13"/>
    <mergeCell ref="E13:F13"/>
    <mergeCell ref="I13:J13"/>
    <mergeCell ref="A1:J2"/>
    <mergeCell ref="A3:J3"/>
    <mergeCell ref="A4:J4"/>
    <mergeCell ref="A5:J5"/>
    <mergeCell ref="A6:J6"/>
    <mergeCell ref="A8:J8"/>
  </mergeCells>
  <pageMargins left="0.51181102362204722" right="0.51181102362204722" top="0.78740157480314965" bottom="0.78740157480314965" header="0.31496062992125984" footer="0.31496062992125984"/>
  <pageSetup scale="73"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W44"/>
  <sheetViews>
    <sheetView view="pageBreakPreview" topLeftCell="A4" zoomScaleNormal="100" zoomScaleSheetLayoutView="100" workbookViewId="0">
      <selection activeCell="C12" sqref="C12"/>
    </sheetView>
  </sheetViews>
  <sheetFormatPr defaultRowHeight="15" x14ac:dyDescent="0.25"/>
  <cols>
    <col min="1" max="1" width="10.28515625" customWidth="1"/>
    <col min="2" max="2" width="11.28515625" customWidth="1"/>
    <col min="3" max="3" width="37" customWidth="1"/>
    <col min="4" max="4" width="9.42578125" customWidth="1"/>
    <col min="6" max="6" width="9.140625" customWidth="1"/>
    <col min="7" max="7" width="12.140625" customWidth="1"/>
    <col min="8" max="8" width="14.140625" customWidth="1"/>
    <col min="9" max="9" width="8.5703125" customWidth="1"/>
    <col min="10" max="10" width="9.85546875" customWidth="1"/>
  </cols>
  <sheetData>
    <row r="1" spans="1:23" ht="23.25" customHeight="1" x14ac:dyDescent="0.25">
      <c r="A1" s="357" t="s">
        <v>103</v>
      </c>
      <c r="B1" s="315"/>
      <c r="C1" s="315"/>
      <c r="D1" s="315"/>
      <c r="E1" s="315"/>
      <c r="F1" s="315"/>
      <c r="G1" s="315"/>
      <c r="H1" s="315"/>
      <c r="I1" s="315"/>
      <c r="J1" s="358"/>
    </row>
    <row r="2" spans="1:23" ht="18.75" customHeight="1" x14ac:dyDescent="0.25">
      <c r="A2" s="359"/>
      <c r="B2" s="331"/>
      <c r="C2" s="331"/>
      <c r="D2" s="331"/>
      <c r="E2" s="331"/>
      <c r="F2" s="331"/>
      <c r="G2" s="331"/>
      <c r="H2" s="331"/>
      <c r="I2" s="331"/>
      <c r="J2" s="360"/>
    </row>
    <row r="3" spans="1:23" x14ac:dyDescent="0.25">
      <c r="A3" s="361" t="s">
        <v>104</v>
      </c>
      <c r="B3" s="362"/>
      <c r="C3" s="362"/>
      <c r="D3" s="362"/>
      <c r="E3" s="362"/>
      <c r="F3" s="362"/>
      <c r="G3" s="362"/>
      <c r="H3" s="362"/>
      <c r="I3" s="362"/>
      <c r="J3" s="363"/>
    </row>
    <row r="4" spans="1:23" x14ac:dyDescent="0.25">
      <c r="A4" s="361"/>
      <c r="B4" s="362"/>
      <c r="C4" s="362"/>
      <c r="D4" s="362"/>
      <c r="E4" s="362"/>
      <c r="F4" s="362"/>
      <c r="G4" s="362"/>
      <c r="H4" s="362"/>
      <c r="I4" s="362"/>
      <c r="J4" s="363"/>
    </row>
    <row r="5" spans="1:23" x14ac:dyDescent="0.25">
      <c r="A5" s="364" t="str">
        <f>PLANILHA!A3</f>
        <v>OBRA: CONSTRUÇÃO DE CAPELA MORTUÁRIA</v>
      </c>
      <c r="B5" s="365"/>
      <c r="C5" s="365"/>
      <c r="D5" s="365"/>
      <c r="E5" s="365"/>
      <c r="F5" s="365"/>
      <c r="G5" s="365"/>
      <c r="H5" s="365"/>
      <c r="I5" s="365"/>
      <c r="J5" s="366"/>
    </row>
    <row r="6" spans="1:23" x14ac:dyDescent="0.25">
      <c r="A6" s="364" t="str">
        <f>PLANILHA!A4</f>
        <v>LOCAL: CASTELINHO - VARGEM ALTA - ES</v>
      </c>
      <c r="B6" s="365"/>
      <c r="C6" s="365"/>
      <c r="D6" s="365"/>
      <c r="E6" s="365"/>
      <c r="F6" s="365"/>
      <c r="G6" s="365"/>
      <c r="H6" s="365"/>
      <c r="I6" s="365"/>
      <c r="J6" s="366"/>
    </row>
    <row r="7" spans="1:23" x14ac:dyDescent="0.25">
      <c r="A7" s="73"/>
      <c r="B7" s="74"/>
      <c r="C7" s="74"/>
      <c r="D7" s="74"/>
      <c r="E7" s="74"/>
      <c r="F7" s="74"/>
      <c r="G7" s="74"/>
      <c r="H7" s="74"/>
      <c r="I7" s="74"/>
      <c r="J7" s="75"/>
    </row>
    <row r="8" spans="1:23" ht="15.75" x14ac:dyDescent="0.25">
      <c r="A8" s="367" t="s">
        <v>105</v>
      </c>
      <c r="B8" s="368"/>
      <c r="C8" s="368"/>
      <c r="D8" s="368"/>
      <c r="E8" s="368"/>
      <c r="F8" s="368"/>
      <c r="G8" s="368"/>
      <c r="H8" s="368"/>
      <c r="I8" s="368"/>
      <c r="J8" s="369"/>
    </row>
    <row r="10" spans="1:23" ht="12.75" customHeight="1" x14ac:dyDescent="0.25">
      <c r="A10" s="72" t="s">
        <v>106</v>
      </c>
      <c r="B10" s="348" t="s">
        <v>584</v>
      </c>
      <c r="C10" s="349"/>
      <c r="D10" s="349"/>
      <c r="E10" s="349"/>
      <c r="F10" s="349"/>
      <c r="G10" s="349"/>
      <c r="H10" s="349"/>
      <c r="I10" s="350"/>
      <c r="J10" s="71" t="s">
        <v>107</v>
      </c>
    </row>
    <row r="11" spans="1:23" ht="24" x14ac:dyDescent="0.25">
      <c r="A11" s="76" t="str">
        <f>PLANILHA!A84</f>
        <v>9.2</v>
      </c>
      <c r="B11" s="208" t="s">
        <v>524</v>
      </c>
      <c r="C11" s="351" t="str">
        <f>PLANILHA!C84</f>
        <v>Pedra São Tomé filetada, utilizando dupla colagem de argamassa colante tipo ACIII e rejunte 1mm.</v>
      </c>
      <c r="D11" s="351"/>
      <c r="E11" s="351"/>
      <c r="F11" s="351"/>
      <c r="G11" s="351"/>
      <c r="H11" s="351"/>
      <c r="I11" s="351"/>
      <c r="J11" s="76" t="s">
        <v>70</v>
      </c>
      <c r="N11" s="25"/>
      <c r="O11" s="352"/>
      <c r="P11" s="352"/>
      <c r="Q11" s="352"/>
      <c r="R11" s="352"/>
      <c r="S11" s="352"/>
      <c r="T11" s="352"/>
      <c r="U11" s="352"/>
      <c r="V11" s="352"/>
      <c r="W11" s="12"/>
    </row>
    <row r="12" spans="1:23" ht="18.75" customHeight="1" x14ac:dyDescent="0.25">
      <c r="A12" s="86"/>
      <c r="B12" s="87"/>
      <c r="C12" s="77"/>
      <c r="D12" s="77"/>
      <c r="E12" s="77"/>
      <c r="F12" s="77"/>
      <c r="G12" s="77"/>
      <c r="H12" s="77"/>
      <c r="I12" s="77"/>
      <c r="J12" s="86"/>
      <c r="N12" s="25"/>
      <c r="O12" s="82"/>
      <c r="P12" s="82"/>
      <c r="Q12" s="82"/>
      <c r="R12" s="82"/>
      <c r="S12" s="82"/>
      <c r="T12" s="82"/>
      <c r="U12" s="82"/>
      <c r="V12" s="82"/>
      <c r="W12" s="12"/>
    </row>
    <row r="13" spans="1:23" ht="25.5" customHeight="1" x14ac:dyDescent="0.25">
      <c r="A13" s="353" t="s">
        <v>109</v>
      </c>
      <c r="B13" s="354"/>
      <c r="C13" s="355"/>
      <c r="D13" s="90" t="s">
        <v>70</v>
      </c>
      <c r="E13" s="356" t="s">
        <v>110</v>
      </c>
      <c r="F13" s="356"/>
      <c r="G13" s="90" t="s">
        <v>111</v>
      </c>
      <c r="H13" s="90" t="s">
        <v>112</v>
      </c>
      <c r="I13" s="356" t="s">
        <v>113</v>
      </c>
      <c r="J13" s="356"/>
      <c r="N13" s="25"/>
      <c r="O13" s="82"/>
      <c r="P13" s="82"/>
      <c r="Q13" s="82"/>
      <c r="R13" s="82"/>
      <c r="S13" s="82"/>
      <c r="T13" s="82"/>
      <c r="U13" s="82"/>
      <c r="V13" s="82"/>
      <c r="W13" s="12"/>
    </row>
    <row r="14" spans="1:23" ht="12.75" customHeight="1" x14ac:dyDescent="0.25">
      <c r="A14" s="375" t="s">
        <v>525</v>
      </c>
      <c r="B14" s="375"/>
      <c r="C14" s="375"/>
      <c r="D14" s="90" t="s">
        <v>114</v>
      </c>
      <c r="E14" s="376">
        <v>0.9</v>
      </c>
      <c r="F14" s="376"/>
      <c r="G14" s="91">
        <v>9.3699999999999992</v>
      </c>
      <c r="H14" s="92">
        <f>E14*G14</f>
        <v>8.4329999999999998</v>
      </c>
      <c r="I14" s="356"/>
      <c r="J14" s="356"/>
      <c r="N14" s="25"/>
      <c r="O14" s="82"/>
      <c r="P14" s="82"/>
      <c r="Q14" s="82"/>
      <c r="R14" s="82"/>
      <c r="S14" s="82"/>
      <c r="T14" s="82"/>
      <c r="U14" s="82"/>
      <c r="V14" s="82"/>
      <c r="W14" s="12"/>
    </row>
    <row r="15" spans="1:23" ht="12" customHeight="1" x14ac:dyDescent="0.25">
      <c r="A15" s="377" t="s">
        <v>526</v>
      </c>
      <c r="B15" s="375"/>
      <c r="C15" s="375"/>
      <c r="D15" s="90" t="s">
        <v>114</v>
      </c>
      <c r="E15" s="376">
        <v>0.9</v>
      </c>
      <c r="F15" s="376"/>
      <c r="G15" s="91">
        <v>6.95</v>
      </c>
      <c r="H15" s="92">
        <f>E15*G15</f>
        <v>6.2549999999999999</v>
      </c>
      <c r="I15" s="356"/>
      <c r="J15" s="356"/>
      <c r="N15" s="25"/>
      <c r="O15" s="82"/>
      <c r="P15" s="82"/>
      <c r="Q15" s="82"/>
      <c r="R15" s="82"/>
      <c r="S15" s="82"/>
      <c r="T15" s="82"/>
      <c r="U15" s="82"/>
      <c r="V15" s="82"/>
      <c r="W15" s="12"/>
    </row>
    <row r="16" spans="1:23" ht="12" customHeight="1" x14ac:dyDescent="0.25">
      <c r="A16" s="370" t="s">
        <v>113</v>
      </c>
      <c r="B16" s="370"/>
      <c r="C16" s="370"/>
      <c r="D16" s="90"/>
      <c r="E16" s="356"/>
      <c r="F16" s="356"/>
      <c r="G16" s="91"/>
      <c r="H16" s="92"/>
      <c r="I16" s="371">
        <f>H14+H15</f>
        <v>14.687999999999999</v>
      </c>
      <c r="J16" s="372"/>
      <c r="N16" s="25"/>
      <c r="O16" s="82"/>
      <c r="P16" s="82"/>
      <c r="Q16" s="82"/>
      <c r="R16" s="82"/>
      <c r="S16" s="82"/>
      <c r="T16" s="82"/>
      <c r="U16" s="82"/>
      <c r="V16" s="82"/>
      <c r="W16" s="12"/>
    </row>
    <row r="17" spans="1:23" ht="12" customHeight="1" x14ac:dyDescent="0.25">
      <c r="A17" s="89"/>
      <c r="B17" s="89"/>
      <c r="C17" s="89"/>
      <c r="D17" s="77"/>
      <c r="E17" s="88"/>
      <c r="F17" s="88"/>
      <c r="G17" s="77"/>
      <c r="H17" s="77"/>
      <c r="I17" s="88"/>
      <c r="J17" s="88"/>
      <c r="N17" s="25"/>
      <c r="O17" s="82"/>
      <c r="P17" s="82"/>
      <c r="Q17" s="82"/>
      <c r="R17" s="82"/>
      <c r="S17" s="82"/>
      <c r="T17" s="82"/>
      <c r="U17" s="82"/>
      <c r="V17" s="82"/>
      <c r="W17" s="12"/>
    </row>
    <row r="18" spans="1:23" x14ac:dyDescent="0.25">
      <c r="A18" s="373" t="s">
        <v>129</v>
      </c>
      <c r="B18" s="373"/>
      <c r="C18" s="373"/>
      <c r="D18" s="78" t="s">
        <v>3</v>
      </c>
      <c r="E18" s="374" t="s">
        <v>110</v>
      </c>
      <c r="F18" s="374"/>
      <c r="G18" s="78" t="s">
        <v>111</v>
      </c>
      <c r="H18" s="78" t="s">
        <v>112</v>
      </c>
      <c r="I18" s="374" t="s">
        <v>115</v>
      </c>
      <c r="J18" s="374"/>
      <c r="N18" s="383"/>
      <c r="O18" s="383"/>
      <c r="P18" s="383"/>
      <c r="Q18" s="383"/>
      <c r="R18" s="383"/>
      <c r="S18" s="383"/>
      <c r="T18" s="383"/>
      <c r="U18" s="383"/>
      <c r="V18" s="383"/>
      <c r="W18" s="383"/>
    </row>
    <row r="19" spans="1:23" ht="27.75" customHeight="1" x14ac:dyDescent="0.25">
      <c r="A19" s="384" t="s">
        <v>527</v>
      </c>
      <c r="B19" s="385"/>
      <c r="C19" s="386"/>
      <c r="D19" s="78" t="s">
        <v>116</v>
      </c>
      <c r="E19" s="387">
        <v>8</v>
      </c>
      <c r="F19" s="387"/>
      <c r="G19" s="79">
        <v>2.59</v>
      </c>
      <c r="H19" s="80">
        <f>G19*E19</f>
        <v>20.72</v>
      </c>
      <c r="I19" s="378"/>
      <c r="J19" s="378"/>
      <c r="N19" s="388"/>
      <c r="O19" s="388"/>
      <c r="P19" s="388"/>
      <c r="Q19" s="81"/>
      <c r="R19" s="389"/>
      <c r="S19" s="389"/>
      <c r="T19" s="81"/>
      <c r="U19" s="81"/>
      <c r="V19" s="389"/>
      <c r="W19" s="389"/>
    </row>
    <row r="20" spans="1:23" x14ac:dyDescent="0.25">
      <c r="A20" s="417" t="s">
        <v>530</v>
      </c>
      <c r="B20" s="403"/>
      <c r="C20" s="404"/>
      <c r="D20" s="78" t="s">
        <v>529</v>
      </c>
      <c r="E20" s="420">
        <v>1.02</v>
      </c>
      <c r="F20" s="420"/>
      <c r="G20" s="79">
        <v>70.83</v>
      </c>
      <c r="H20" s="80">
        <f>E20*G20</f>
        <v>72.246600000000001</v>
      </c>
      <c r="I20" s="378"/>
      <c r="J20" s="378"/>
      <c r="N20" s="83"/>
      <c r="O20" s="83"/>
      <c r="P20" s="83"/>
      <c r="Q20" s="81"/>
      <c r="R20" s="81"/>
      <c r="S20" s="81"/>
      <c r="T20" s="81"/>
      <c r="U20" s="81"/>
      <c r="V20" s="81"/>
      <c r="W20" s="81"/>
    </row>
    <row r="21" spans="1:23" ht="12.75" customHeight="1" x14ac:dyDescent="0.25">
      <c r="A21" s="417" t="s">
        <v>528</v>
      </c>
      <c r="B21" s="418"/>
      <c r="C21" s="419"/>
      <c r="D21" s="78" t="s">
        <v>116</v>
      </c>
      <c r="E21" s="421">
        <v>0.224</v>
      </c>
      <c r="F21" s="421"/>
      <c r="G21" s="79">
        <v>14.49</v>
      </c>
      <c r="H21" s="80">
        <f>E21*G21</f>
        <v>3.2457600000000002</v>
      </c>
      <c r="I21" s="378"/>
      <c r="J21" s="378"/>
      <c r="N21" s="83"/>
      <c r="O21" s="83"/>
      <c r="P21" s="83"/>
      <c r="Q21" s="81"/>
      <c r="R21" s="81"/>
      <c r="S21" s="81"/>
      <c r="T21" s="81"/>
      <c r="U21" s="81"/>
      <c r="V21" s="81"/>
      <c r="W21" s="81"/>
    </row>
    <row r="22" spans="1:23" ht="12.75" customHeight="1" x14ac:dyDescent="0.25">
      <c r="A22" s="373" t="s">
        <v>115</v>
      </c>
      <c r="B22" s="373"/>
      <c r="C22" s="373"/>
      <c r="D22" s="78"/>
      <c r="E22" s="378"/>
      <c r="F22" s="378"/>
      <c r="G22" s="79"/>
      <c r="H22" s="80"/>
      <c r="I22" s="379">
        <f>SUM(H19:H21)</f>
        <v>96.212360000000004</v>
      </c>
      <c r="J22" s="379"/>
      <c r="N22" s="380"/>
      <c r="O22" s="380"/>
      <c r="P22" s="380"/>
      <c r="Q22" s="81"/>
      <c r="R22" s="381"/>
      <c r="S22" s="381"/>
      <c r="T22" s="84"/>
      <c r="U22" s="85"/>
      <c r="V22" s="382"/>
      <c r="W22" s="382"/>
    </row>
    <row r="23" spans="1:23" x14ac:dyDescent="0.25">
      <c r="A23" s="389"/>
      <c r="B23" s="389"/>
      <c r="C23" s="389"/>
      <c r="D23" s="389"/>
      <c r="E23" s="389"/>
      <c r="F23" s="389"/>
      <c r="G23" s="389"/>
      <c r="H23" s="389"/>
      <c r="I23" s="389"/>
      <c r="J23" s="389"/>
      <c r="N23" s="388"/>
      <c r="O23" s="388"/>
      <c r="P23" s="388"/>
      <c r="Q23" s="81"/>
      <c r="R23" s="382"/>
      <c r="S23" s="382"/>
      <c r="T23" s="84"/>
      <c r="U23" s="85"/>
      <c r="V23" s="392"/>
      <c r="W23" s="392"/>
    </row>
    <row r="24" spans="1:23" x14ac:dyDescent="0.25">
      <c r="A24" s="389"/>
      <c r="B24" s="389"/>
      <c r="C24" s="389"/>
      <c r="D24" s="389"/>
      <c r="E24" s="389"/>
      <c r="F24" s="389"/>
      <c r="G24" s="389"/>
      <c r="H24" s="389"/>
      <c r="I24" s="389"/>
      <c r="J24" s="389"/>
      <c r="N24" s="389"/>
      <c r="O24" s="389"/>
      <c r="P24" s="389"/>
      <c r="Q24" s="389"/>
      <c r="R24" s="389"/>
      <c r="S24" s="389"/>
      <c r="T24" s="389"/>
      <c r="U24" s="389"/>
      <c r="V24" s="389"/>
      <c r="W24" s="389"/>
    </row>
    <row r="25" spans="1:23" x14ac:dyDescent="0.25">
      <c r="A25" s="390" t="s">
        <v>117</v>
      </c>
      <c r="B25" s="390"/>
      <c r="C25" s="390"/>
      <c r="D25" s="390"/>
      <c r="E25" s="390"/>
      <c r="F25" s="390"/>
      <c r="G25" s="390"/>
      <c r="H25" s="390"/>
      <c r="I25" s="390"/>
      <c r="J25" s="390"/>
      <c r="N25" s="389"/>
      <c r="O25" s="389"/>
      <c r="P25" s="389"/>
      <c r="Q25" s="389"/>
      <c r="R25" s="389"/>
      <c r="S25" s="389"/>
      <c r="T25" s="389"/>
      <c r="U25" s="389"/>
      <c r="V25" s="389"/>
      <c r="W25" s="389"/>
    </row>
    <row r="26" spans="1:23" x14ac:dyDescent="0.25">
      <c r="A26" s="390" t="s">
        <v>118</v>
      </c>
      <c r="B26" s="390"/>
      <c r="C26" s="390"/>
      <c r="D26" s="390"/>
      <c r="E26" s="373" t="s">
        <v>119</v>
      </c>
      <c r="F26" s="373"/>
      <c r="G26" s="373"/>
      <c r="H26" s="373" t="s">
        <v>120</v>
      </c>
      <c r="I26" s="373"/>
      <c r="J26" s="373"/>
      <c r="N26" s="391"/>
      <c r="O26" s="391"/>
      <c r="P26" s="391"/>
      <c r="Q26" s="391"/>
      <c r="R26" s="391"/>
      <c r="S26" s="391"/>
      <c r="T26" s="391"/>
      <c r="U26" s="391"/>
      <c r="V26" s="391"/>
      <c r="W26" s="391"/>
    </row>
    <row r="27" spans="1:23" ht="12.75" customHeight="1" x14ac:dyDescent="0.25">
      <c r="A27" s="393" t="s">
        <v>121</v>
      </c>
      <c r="B27" s="393"/>
      <c r="C27" s="393"/>
      <c r="D27" s="393"/>
      <c r="E27" s="394"/>
      <c r="F27" s="374"/>
      <c r="G27" s="374"/>
      <c r="H27" s="398">
        <f>I16</f>
        <v>14.687999999999999</v>
      </c>
      <c r="I27" s="399"/>
      <c r="J27" s="400"/>
      <c r="N27" s="391"/>
      <c r="O27" s="391"/>
      <c r="P27" s="391"/>
      <c r="Q27" s="391"/>
      <c r="R27" s="388"/>
      <c r="S27" s="388"/>
      <c r="T27" s="388"/>
      <c r="U27" s="388"/>
      <c r="V27" s="388"/>
      <c r="W27" s="388"/>
    </row>
    <row r="28" spans="1:23" ht="12.75" customHeight="1" x14ac:dyDescent="0.25">
      <c r="A28" s="393" t="s">
        <v>122</v>
      </c>
      <c r="B28" s="393"/>
      <c r="C28" s="393"/>
      <c r="D28" s="393"/>
      <c r="E28" s="394"/>
      <c r="F28" s="374"/>
      <c r="G28" s="374"/>
      <c r="H28" s="378">
        <f>I22</f>
        <v>96.212360000000004</v>
      </c>
      <c r="I28" s="378"/>
      <c r="J28" s="378"/>
      <c r="N28" s="395"/>
      <c r="O28" s="395"/>
      <c r="P28" s="395"/>
      <c r="Q28" s="395"/>
      <c r="R28" s="396"/>
      <c r="S28" s="389"/>
      <c r="T28" s="389"/>
      <c r="U28" s="397"/>
      <c r="V28" s="397"/>
      <c r="W28" s="397"/>
    </row>
    <row r="29" spans="1:23" ht="12.75" customHeight="1" x14ac:dyDescent="0.25">
      <c r="A29" s="393" t="s">
        <v>123</v>
      </c>
      <c r="B29" s="393"/>
      <c r="C29" s="393"/>
      <c r="D29" s="393"/>
      <c r="E29" s="394"/>
      <c r="F29" s="374"/>
      <c r="G29" s="374"/>
      <c r="H29" s="398">
        <v>0</v>
      </c>
      <c r="I29" s="399"/>
      <c r="J29" s="400"/>
      <c r="N29" s="395"/>
      <c r="O29" s="395"/>
      <c r="P29" s="395"/>
      <c r="Q29" s="395"/>
      <c r="R29" s="396"/>
      <c r="S29" s="389"/>
      <c r="T29" s="389"/>
      <c r="U29" s="382"/>
      <c r="V29" s="382"/>
      <c r="W29" s="382"/>
    </row>
    <row r="30" spans="1:23" ht="12.75" customHeight="1" x14ac:dyDescent="0.25">
      <c r="A30" s="393" t="s">
        <v>124</v>
      </c>
      <c r="B30" s="393"/>
      <c r="C30" s="393"/>
      <c r="D30" s="393"/>
      <c r="E30" s="401">
        <v>1.5727</v>
      </c>
      <c r="F30" s="401"/>
      <c r="G30" s="401"/>
      <c r="H30" s="398">
        <f>E30*H27</f>
        <v>23.099817599999998</v>
      </c>
      <c r="I30" s="399"/>
      <c r="J30" s="400"/>
      <c r="N30" s="395"/>
      <c r="O30" s="395"/>
      <c r="P30" s="395"/>
      <c r="Q30" s="395"/>
      <c r="R30" s="396"/>
      <c r="S30" s="389"/>
      <c r="T30" s="389"/>
      <c r="U30" s="397"/>
      <c r="V30" s="397"/>
      <c r="W30" s="397"/>
    </row>
    <row r="31" spans="1:23" ht="12.75" customHeight="1" x14ac:dyDescent="0.25">
      <c r="A31" s="409" t="s">
        <v>125</v>
      </c>
      <c r="B31" s="409"/>
      <c r="C31" s="409"/>
      <c r="D31" s="409"/>
      <c r="E31" s="374"/>
      <c r="F31" s="374"/>
      <c r="G31" s="374"/>
      <c r="H31" s="379">
        <f>H27+H28+H29+H30</f>
        <v>134.0001776</v>
      </c>
      <c r="I31" s="379"/>
      <c r="J31" s="379"/>
      <c r="N31" s="395"/>
      <c r="O31" s="395"/>
      <c r="P31" s="395"/>
      <c r="Q31" s="395"/>
      <c r="R31" s="410"/>
      <c r="S31" s="410"/>
      <c r="T31" s="410"/>
      <c r="U31" s="397"/>
      <c r="V31" s="397"/>
      <c r="W31" s="397"/>
    </row>
    <row r="32" spans="1:23" x14ac:dyDescent="0.25">
      <c r="A32" s="402"/>
      <c r="B32" s="403"/>
      <c r="C32" s="403"/>
      <c r="D32" s="404"/>
      <c r="E32" s="405"/>
      <c r="F32" s="406"/>
      <c r="G32" s="407"/>
      <c r="H32" s="398"/>
      <c r="I32" s="399"/>
      <c r="J32" s="400"/>
      <c r="N32" s="408"/>
      <c r="O32" s="408"/>
      <c r="P32" s="408"/>
      <c r="Q32" s="408"/>
      <c r="R32" s="389"/>
      <c r="S32" s="389"/>
      <c r="T32" s="389"/>
      <c r="U32" s="392"/>
      <c r="V32" s="392"/>
      <c r="W32" s="392"/>
    </row>
    <row r="33" spans="1:23" x14ac:dyDescent="0.25">
      <c r="A33" s="373" t="s">
        <v>126</v>
      </c>
      <c r="B33" s="373"/>
      <c r="C33" s="373"/>
      <c r="D33" s="373"/>
      <c r="E33" s="374"/>
      <c r="F33" s="374"/>
      <c r="G33" s="374"/>
      <c r="H33" s="379">
        <f>H31+H32</f>
        <v>134.0001776</v>
      </c>
      <c r="I33" s="379"/>
      <c r="J33" s="379"/>
      <c r="N33" s="395"/>
      <c r="O33" s="395"/>
      <c r="P33" s="395"/>
      <c r="Q33" s="395"/>
      <c r="R33" s="410"/>
      <c r="S33" s="410"/>
      <c r="T33" s="410"/>
      <c r="U33" s="397"/>
      <c r="V33" s="397"/>
      <c r="W33" s="397"/>
    </row>
    <row r="34" spans="1:23" x14ac:dyDescent="0.25">
      <c r="A34" s="393" t="s">
        <v>127</v>
      </c>
      <c r="B34" s="393"/>
      <c r="C34" s="393"/>
      <c r="D34" s="393"/>
      <c r="E34" s="401">
        <v>0</v>
      </c>
      <c r="F34" s="401"/>
      <c r="G34" s="401"/>
      <c r="H34" s="378">
        <f>E34*H33</f>
        <v>0</v>
      </c>
      <c r="I34" s="378"/>
      <c r="J34" s="378"/>
      <c r="N34" s="388"/>
      <c r="O34" s="388"/>
      <c r="P34" s="388"/>
      <c r="Q34" s="388"/>
      <c r="R34" s="389"/>
      <c r="S34" s="389"/>
      <c r="T34" s="389"/>
      <c r="U34" s="392"/>
      <c r="V34" s="392"/>
      <c r="W34" s="392"/>
    </row>
    <row r="35" spans="1:23" x14ac:dyDescent="0.25">
      <c r="A35" s="390" t="s">
        <v>128</v>
      </c>
      <c r="B35" s="390"/>
      <c r="C35" s="390"/>
      <c r="D35" s="390"/>
      <c r="E35" s="416"/>
      <c r="F35" s="416"/>
      <c r="G35" s="416"/>
      <c r="H35" s="379">
        <f>H33+H34</f>
        <v>134.0001776</v>
      </c>
      <c r="I35" s="379"/>
      <c r="J35" s="379"/>
      <c r="N35" s="395"/>
      <c r="O35" s="395"/>
      <c r="P35" s="395"/>
      <c r="Q35" s="395"/>
      <c r="R35" s="410"/>
      <c r="S35" s="410"/>
      <c r="T35" s="410"/>
      <c r="U35" s="382"/>
      <c r="V35" s="382"/>
      <c r="W35" s="382"/>
    </row>
    <row r="37" spans="1:23" x14ac:dyDescent="0.25">
      <c r="A37" s="411" t="str">
        <f>PLANILHA!A180</f>
        <v>Vargem Alta, 05 de maio de 2025</v>
      </c>
      <c r="B37" s="411"/>
      <c r="C37" s="411"/>
    </row>
    <row r="42" spans="1:23" x14ac:dyDescent="0.25">
      <c r="B42" s="412"/>
      <c r="C42" s="412"/>
      <c r="G42" s="412"/>
      <c r="H42" s="412"/>
      <c r="I42" s="412"/>
    </row>
    <row r="43" spans="1:23" x14ac:dyDescent="0.25">
      <c r="C43" s="127" t="str">
        <f>PLANILHA!C184</f>
        <v>ELIESER RABELLO</v>
      </c>
      <c r="G43" s="413" t="str">
        <f>PLANILHA!D184</f>
        <v>LORENÇO FERNANDES AZEREDO</v>
      </c>
      <c r="H43" s="413"/>
      <c r="I43" s="413"/>
      <c r="J43" s="414"/>
    </row>
    <row r="44" spans="1:23" x14ac:dyDescent="0.25">
      <c r="C44" s="117" t="str">
        <f>PLANILHA!C185</f>
        <v>Prefeito Municipal</v>
      </c>
      <c r="G44" s="415" t="str">
        <f>PLANILHA!D185</f>
        <v>Arquiteto e Urbanista - CAU A 35329-9</v>
      </c>
      <c r="H44" s="415"/>
      <c r="I44" s="415"/>
      <c r="J44" s="415"/>
      <c r="K44" s="128"/>
    </row>
  </sheetData>
  <mergeCells count="114">
    <mergeCell ref="R35:T35"/>
    <mergeCell ref="R30:T30"/>
    <mergeCell ref="U30:W30"/>
    <mergeCell ref="A34:D34"/>
    <mergeCell ref="E34:G34"/>
    <mergeCell ref="H34:J34"/>
    <mergeCell ref="A33:D33"/>
    <mergeCell ref="E33:G33"/>
    <mergeCell ref="H33:J33"/>
    <mergeCell ref="N30:Q30"/>
    <mergeCell ref="N35:Q35"/>
    <mergeCell ref="U35:W35"/>
    <mergeCell ref="E32:G32"/>
    <mergeCell ref="H32:J32"/>
    <mergeCell ref="N32:Q32"/>
    <mergeCell ref="R32:T32"/>
    <mergeCell ref="U32:W32"/>
    <mergeCell ref="N31:Q31"/>
    <mergeCell ref="R31:T31"/>
    <mergeCell ref="U31:W31"/>
    <mergeCell ref="A31:D31"/>
    <mergeCell ref="H31:J31"/>
    <mergeCell ref="N34:Q34"/>
    <mergeCell ref="R34:T34"/>
    <mergeCell ref="U34:W34"/>
    <mergeCell ref="A29:D29"/>
    <mergeCell ref="E29:G29"/>
    <mergeCell ref="N26:W26"/>
    <mergeCell ref="N27:Q27"/>
    <mergeCell ref="R27:T27"/>
    <mergeCell ref="U27:W27"/>
    <mergeCell ref="H29:J29"/>
    <mergeCell ref="N29:Q29"/>
    <mergeCell ref="R29:T29"/>
    <mergeCell ref="U29:W29"/>
    <mergeCell ref="N33:Q33"/>
    <mergeCell ref="R33:T33"/>
    <mergeCell ref="U33:W33"/>
    <mergeCell ref="A32:D32"/>
    <mergeCell ref="N28:Q28"/>
    <mergeCell ref="R28:T28"/>
    <mergeCell ref="U28:W28"/>
    <mergeCell ref="H28:J28"/>
    <mergeCell ref="R22:S22"/>
    <mergeCell ref="V22:W22"/>
    <mergeCell ref="A19:C19"/>
    <mergeCell ref="E19:F19"/>
    <mergeCell ref="I19:J19"/>
    <mergeCell ref="A23:J23"/>
    <mergeCell ref="N23:P23"/>
    <mergeCell ref="I21:J21"/>
    <mergeCell ref="G44:J44"/>
    <mergeCell ref="A37:C37"/>
    <mergeCell ref="E31:G31"/>
    <mergeCell ref="B42:C42"/>
    <mergeCell ref="G42:I42"/>
    <mergeCell ref="G43:J43"/>
    <mergeCell ref="A30:D30"/>
    <mergeCell ref="E30:G30"/>
    <mergeCell ref="H30:J30"/>
    <mergeCell ref="A35:D35"/>
    <mergeCell ref="E35:G35"/>
    <mergeCell ref="H35:J35"/>
    <mergeCell ref="E27:G27"/>
    <mergeCell ref="H27:J27"/>
    <mergeCell ref="A28:D28"/>
    <mergeCell ref="E28:G28"/>
    <mergeCell ref="O11:V11"/>
    <mergeCell ref="A18:C18"/>
    <mergeCell ref="E18:F18"/>
    <mergeCell ref="I18:J18"/>
    <mergeCell ref="N18:W18"/>
    <mergeCell ref="A13:C13"/>
    <mergeCell ref="A14:C14"/>
    <mergeCell ref="A15:C15"/>
    <mergeCell ref="A27:D27"/>
    <mergeCell ref="R23:S23"/>
    <mergeCell ref="V23:W23"/>
    <mergeCell ref="N24:W24"/>
    <mergeCell ref="A25:J25"/>
    <mergeCell ref="N25:W25"/>
    <mergeCell ref="N19:P19"/>
    <mergeCell ref="R19:S19"/>
    <mergeCell ref="V19:W19"/>
    <mergeCell ref="A22:C22"/>
    <mergeCell ref="E22:F22"/>
    <mergeCell ref="I22:J22"/>
    <mergeCell ref="N22:P22"/>
    <mergeCell ref="A26:D26"/>
    <mergeCell ref="E26:G26"/>
    <mergeCell ref="H26:J26"/>
    <mergeCell ref="C11:I11"/>
    <mergeCell ref="A5:J5"/>
    <mergeCell ref="A6:J6"/>
    <mergeCell ref="A1:J2"/>
    <mergeCell ref="A3:J3"/>
    <mergeCell ref="A4:J4"/>
    <mergeCell ref="A8:J8"/>
    <mergeCell ref="B10:I10"/>
    <mergeCell ref="A24:J24"/>
    <mergeCell ref="I16:J16"/>
    <mergeCell ref="I20:J20"/>
    <mergeCell ref="A20:C20"/>
    <mergeCell ref="E13:F13"/>
    <mergeCell ref="I13:J13"/>
    <mergeCell ref="I14:J14"/>
    <mergeCell ref="I15:J15"/>
    <mergeCell ref="A21:C21"/>
    <mergeCell ref="E15:F15"/>
    <mergeCell ref="E14:F14"/>
    <mergeCell ref="E20:F20"/>
    <mergeCell ref="E21:F21"/>
    <mergeCell ref="A16:C16"/>
    <mergeCell ref="E16:F16"/>
  </mergeCells>
  <pageMargins left="0.51181102362204722" right="0.51181102362204722" top="0.78740157480314965" bottom="0.78740157480314965" header="0.31496062992125984" footer="0.31496062992125984"/>
  <pageSetup scale="73" fitToHeight="0" orientation="portrait" r:id="rId1"/>
  <ignoredErrors>
    <ignoredError sqref="H34" formula="1"/>
  </ignoredErrors>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155"/>
  <sheetViews>
    <sheetView view="pageBreakPreview" topLeftCell="A142" zoomScaleNormal="100" zoomScaleSheetLayoutView="100" workbookViewId="0">
      <selection activeCell="A52" sqref="A52:G52"/>
    </sheetView>
  </sheetViews>
  <sheetFormatPr defaultRowHeight="15" x14ac:dyDescent="0.25"/>
  <cols>
    <col min="1" max="1" width="12.28515625" customWidth="1"/>
    <col min="2" max="2" width="16.42578125" customWidth="1"/>
    <col min="3" max="3" width="8.7109375" customWidth="1"/>
    <col min="4" max="4" width="12.140625" customWidth="1"/>
    <col min="5" max="5" width="9" customWidth="1"/>
    <col min="6" max="6" width="9.85546875" customWidth="1"/>
    <col min="7" max="7" width="17.42578125" customWidth="1"/>
  </cols>
  <sheetData>
    <row r="1" spans="1:7" ht="26.25" x14ac:dyDescent="0.25">
      <c r="A1" s="98"/>
      <c r="B1" s="432" t="s">
        <v>137</v>
      </c>
      <c r="C1" s="432"/>
      <c r="D1" s="432"/>
      <c r="E1" s="432"/>
      <c r="F1" s="432"/>
      <c r="G1" s="432"/>
    </row>
    <row r="2" spans="1:7" ht="26.25" x14ac:dyDescent="0.25">
      <c r="A2" s="98"/>
      <c r="B2" s="432"/>
      <c r="C2" s="432"/>
      <c r="D2" s="432"/>
      <c r="E2" s="432"/>
      <c r="F2" s="432"/>
      <c r="G2" s="432"/>
    </row>
    <row r="3" spans="1:7" ht="18" customHeight="1" x14ac:dyDescent="0.25">
      <c r="A3" s="434" t="str">
        <f>PLANILHA!A3</f>
        <v>OBRA: CONSTRUÇÃO DE CAPELA MORTUÁRIA</v>
      </c>
      <c r="B3" s="328"/>
      <c r="C3" s="328"/>
      <c r="D3" s="328"/>
      <c r="E3" s="328"/>
      <c r="F3" s="328"/>
      <c r="G3" s="328"/>
    </row>
    <row r="4" spans="1:7" x14ac:dyDescent="0.25">
      <c r="A4" s="435" t="str">
        <f>PLANILHA!A4</f>
        <v>LOCAL: CASTELINHO - VARGEM ALTA - ES</v>
      </c>
      <c r="B4" s="436"/>
      <c r="C4" s="436"/>
      <c r="D4" s="436"/>
      <c r="E4" s="436"/>
      <c r="F4" s="436"/>
      <c r="G4" s="436"/>
    </row>
    <row r="5" spans="1:7" x14ac:dyDescent="0.25">
      <c r="A5" s="264"/>
      <c r="B5" s="264"/>
      <c r="C5" s="264"/>
      <c r="D5" s="264"/>
      <c r="E5" s="264"/>
      <c r="F5" s="264"/>
      <c r="G5" s="264"/>
    </row>
    <row r="6" spans="1:7" ht="18" x14ac:dyDescent="0.25">
      <c r="A6" s="433" t="s">
        <v>138</v>
      </c>
      <c r="B6" s="433"/>
      <c r="C6" s="433"/>
      <c r="D6" s="433"/>
      <c r="E6" s="433"/>
      <c r="F6" s="433"/>
      <c r="G6" s="433"/>
    </row>
    <row r="7" spans="1:7" x14ac:dyDescent="0.25">
      <c r="A7" s="263"/>
      <c r="B7" s="263"/>
      <c r="C7" s="263"/>
      <c r="D7" s="263"/>
      <c r="E7" s="263"/>
      <c r="F7" s="263"/>
      <c r="G7" s="263"/>
    </row>
    <row r="8" spans="1:7" x14ac:dyDescent="0.25">
      <c r="A8" s="425" t="s">
        <v>33</v>
      </c>
      <c r="B8" s="425"/>
      <c r="C8" s="425"/>
      <c r="D8" s="425"/>
      <c r="E8" s="425"/>
      <c r="F8" s="425"/>
      <c r="G8" s="425"/>
    </row>
    <row r="9" spans="1:7" x14ac:dyDescent="0.25">
      <c r="A9" s="99"/>
      <c r="B9" s="99"/>
      <c r="C9" s="99"/>
      <c r="D9" s="99"/>
      <c r="E9" s="99"/>
      <c r="F9" s="99"/>
      <c r="G9" s="99"/>
    </row>
    <row r="10" spans="1:7" ht="85.5" customHeight="1" x14ac:dyDescent="0.25">
      <c r="A10" s="431" t="s">
        <v>176</v>
      </c>
      <c r="B10" s="431"/>
      <c r="C10" s="431"/>
      <c r="D10" s="431"/>
      <c r="E10" s="431"/>
      <c r="F10" s="431"/>
      <c r="G10" s="431"/>
    </row>
    <row r="11" spans="1:7" ht="42" customHeight="1" x14ac:dyDescent="0.25">
      <c r="A11" s="437" t="s">
        <v>259</v>
      </c>
      <c r="B11" s="437"/>
      <c r="C11" s="437"/>
      <c r="D11" s="437"/>
      <c r="E11" s="437"/>
      <c r="F11" s="437"/>
      <c r="G11" s="437"/>
    </row>
    <row r="12" spans="1:7" ht="43.5" customHeight="1" x14ac:dyDescent="0.25">
      <c r="A12" s="437" t="s">
        <v>260</v>
      </c>
      <c r="B12" s="437"/>
      <c r="C12" s="437"/>
      <c r="D12" s="437"/>
      <c r="E12" s="437"/>
      <c r="F12" s="437"/>
      <c r="G12" s="437"/>
    </row>
    <row r="13" spans="1:7" ht="39.75" customHeight="1" x14ac:dyDescent="0.25">
      <c r="A13" s="424" t="s">
        <v>139</v>
      </c>
      <c r="B13" s="424"/>
      <c r="C13" s="424"/>
      <c r="D13" s="424"/>
      <c r="E13" s="424"/>
      <c r="F13" s="424"/>
      <c r="G13" s="424"/>
    </row>
    <row r="14" spans="1:7" ht="39.75" customHeight="1" x14ac:dyDescent="0.25">
      <c r="A14" s="424" t="s">
        <v>495</v>
      </c>
      <c r="B14" s="424"/>
      <c r="C14" s="424"/>
      <c r="D14" s="424"/>
      <c r="E14" s="424"/>
      <c r="F14" s="424"/>
      <c r="G14" s="424"/>
    </row>
    <row r="15" spans="1:7" x14ac:dyDescent="0.25">
      <c r="A15" s="424" t="s">
        <v>516</v>
      </c>
      <c r="B15" s="424"/>
      <c r="C15" s="424"/>
      <c r="D15" s="424"/>
      <c r="E15" s="424"/>
      <c r="F15" s="424"/>
      <c r="G15" s="424"/>
    </row>
    <row r="16" spans="1:7" x14ac:dyDescent="0.25">
      <c r="A16" s="424"/>
      <c r="B16" s="424"/>
      <c r="C16" s="424"/>
      <c r="D16" s="424"/>
      <c r="E16" s="424"/>
      <c r="F16" s="424"/>
      <c r="G16" s="424"/>
    </row>
    <row r="17" spans="1:17" x14ac:dyDescent="0.25">
      <c r="A17" s="425" t="s">
        <v>51</v>
      </c>
      <c r="B17" s="425"/>
      <c r="C17" s="425"/>
      <c r="D17" s="425"/>
      <c r="E17" s="425"/>
      <c r="F17" s="425"/>
      <c r="G17" s="425"/>
    </row>
    <row r="18" spans="1:17" x14ac:dyDescent="0.25">
      <c r="A18" s="424"/>
      <c r="B18" s="424"/>
      <c r="C18" s="424"/>
      <c r="D18" s="424"/>
      <c r="E18" s="424"/>
      <c r="F18" s="424"/>
      <c r="G18" s="424"/>
    </row>
    <row r="19" spans="1:17" ht="28.5" customHeight="1" x14ac:dyDescent="0.25">
      <c r="A19" s="422" t="s">
        <v>261</v>
      </c>
      <c r="B19" s="422"/>
      <c r="C19" s="422"/>
      <c r="D19" s="422"/>
      <c r="E19" s="422"/>
      <c r="F19" s="422"/>
      <c r="G19" s="422"/>
    </row>
    <row r="20" spans="1:17" ht="28.5" customHeight="1" x14ac:dyDescent="0.25">
      <c r="A20" s="422" t="s">
        <v>262</v>
      </c>
      <c r="B20" s="422"/>
      <c r="C20" s="422"/>
      <c r="D20" s="422"/>
      <c r="E20" s="422"/>
      <c r="F20" s="422"/>
      <c r="G20" s="422"/>
    </row>
    <row r="21" spans="1:17" ht="11.25" customHeight="1" x14ac:dyDescent="0.25">
      <c r="A21" s="101"/>
      <c r="B21" s="101"/>
      <c r="C21" s="101"/>
      <c r="D21" s="101"/>
      <c r="E21" s="101"/>
      <c r="F21" s="101"/>
      <c r="G21" s="101"/>
    </row>
    <row r="22" spans="1:17" x14ac:dyDescent="0.25">
      <c r="A22" s="425" t="s">
        <v>263</v>
      </c>
      <c r="B22" s="425"/>
      <c r="C22" s="425"/>
      <c r="D22" s="425"/>
      <c r="E22" s="425"/>
      <c r="F22" s="425"/>
      <c r="G22" s="425"/>
      <c r="K22" s="120"/>
      <c r="L22" s="120"/>
      <c r="M22" s="120"/>
      <c r="N22" s="120"/>
      <c r="O22" s="120"/>
      <c r="P22" s="120"/>
      <c r="Q22" s="120"/>
    </row>
    <row r="23" spans="1:17" x14ac:dyDescent="0.25">
      <c r="A23" s="423" t="s">
        <v>264</v>
      </c>
      <c r="B23" s="423"/>
      <c r="C23" s="423"/>
      <c r="D23" s="423"/>
      <c r="E23" s="423"/>
      <c r="F23" s="423"/>
      <c r="G23" s="423"/>
      <c r="K23" s="120"/>
      <c r="L23" s="120"/>
      <c r="M23" s="120"/>
      <c r="N23" s="120"/>
      <c r="O23" s="120"/>
      <c r="P23" s="120"/>
      <c r="Q23" s="120"/>
    </row>
    <row r="24" spans="1:17" x14ac:dyDescent="0.25">
      <c r="A24" s="424" t="s">
        <v>153</v>
      </c>
      <c r="B24" s="424"/>
      <c r="C24" s="424"/>
      <c r="D24" s="424"/>
      <c r="E24" s="424"/>
      <c r="F24" s="424"/>
      <c r="G24" s="424"/>
      <c r="K24" s="120"/>
      <c r="L24" s="120"/>
      <c r="M24" s="120"/>
      <c r="N24" s="120"/>
      <c r="O24" s="120"/>
      <c r="P24" s="120"/>
      <c r="Q24" s="120"/>
    </row>
    <row r="25" spans="1:17" ht="29.25" customHeight="1" x14ac:dyDescent="0.25">
      <c r="A25" s="430" t="s">
        <v>265</v>
      </c>
      <c r="B25" s="430"/>
      <c r="C25" s="430"/>
      <c r="D25" s="430"/>
      <c r="E25" s="430"/>
      <c r="F25" s="430"/>
      <c r="G25" s="430"/>
      <c r="K25" s="120"/>
      <c r="L25" s="120"/>
      <c r="M25" s="120"/>
      <c r="N25" s="120"/>
      <c r="O25" s="120"/>
      <c r="P25" s="120"/>
      <c r="Q25" s="120"/>
    </row>
    <row r="26" spans="1:17" ht="20.25" customHeight="1" x14ac:dyDescent="0.25">
      <c r="A26" s="424" t="s">
        <v>140</v>
      </c>
      <c r="B26" s="424"/>
      <c r="C26" s="424"/>
      <c r="D26" s="424"/>
      <c r="E26" s="424"/>
      <c r="F26" s="424"/>
      <c r="G26" s="424"/>
      <c r="K26" s="120"/>
      <c r="L26" s="120"/>
      <c r="M26" s="120"/>
      <c r="N26" s="120"/>
      <c r="O26" s="120"/>
      <c r="P26" s="120"/>
      <c r="Q26" s="120"/>
    </row>
    <row r="27" spans="1:17" ht="51.75" customHeight="1" x14ac:dyDescent="0.25">
      <c r="A27" s="424" t="s">
        <v>266</v>
      </c>
      <c r="B27" s="424"/>
      <c r="C27" s="424"/>
      <c r="D27" s="424"/>
      <c r="E27" s="424"/>
      <c r="F27" s="424"/>
      <c r="G27" s="424"/>
      <c r="K27" s="120"/>
      <c r="L27" s="120"/>
      <c r="M27" s="120"/>
      <c r="N27" s="120"/>
      <c r="O27" s="120"/>
      <c r="P27" s="120"/>
      <c r="Q27" s="120"/>
    </row>
    <row r="28" spans="1:17" x14ac:dyDescent="0.25">
      <c r="A28" s="424"/>
      <c r="B28" s="424"/>
      <c r="C28" s="424"/>
      <c r="D28" s="424"/>
      <c r="E28" s="424"/>
      <c r="F28" s="424"/>
      <c r="G28" s="424"/>
    </row>
    <row r="29" spans="1:17" x14ac:dyDescent="0.25">
      <c r="A29" s="425" t="s">
        <v>141</v>
      </c>
      <c r="B29" s="425"/>
      <c r="C29" s="425"/>
      <c r="D29" s="425"/>
      <c r="E29" s="425"/>
      <c r="F29" s="425"/>
      <c r="G29" s="425"/>
    </row>
    <row r="30" spans="1:17" x14ac:dyDescent="0.25">
      <c r="A30" s="424"/>
      <c r="B30" s="424"/>
      <c r="C30" s="424"/>
      <c r="D30" s="424"/>
      <c r="E30" s="424"/>
      <c r="F30" s="424"/>
      <c r="G30" s="424"/>
    </row>
    <row r="31" spans="1:17" ht="21" customHeight="1" x14ac:dyDescent="0.25">
      <c r="A31" s="424" t="s">
        <v>153</v>
      </c>
      <c r="B31" s="424"/>
      <c r="C31" s="424"/>
      <c r="D31" s="424"/>
      <c r="E31" s="424"/>
      <c r="F31" s="424"/>
      <c r="G31" s="424"/>
    </row>
    <row r="32" spans="1:17" ht="30.75" customHeight="1" x14ac:dyDescent="0.25">
      <c r="A32" s="430" t="s">
        <v>265</v>
      </c>
      <c r="B32" s="430"/>
      <c r="C32" s="430"/>
      <c r="D32" s="430"/>
      <c r="E32" s="430"/>
      <c r="F32" s="430"/>
      <c r="G32" s="430"/>
    </row>
    <row r="33" spans="1:7" ht="25.5" customHeight="1" x14ac:dyDescent="0.25">
      <c r="A33" s="424" t="s">
        <v>140</v>
      </c>
      <c r="B33" s="424"/>
      <c r="C33" s="424"/>
      <c r="D33" s="424"/>
      <c r="E33" s="424"/>
      <c r="F33" s="424"/>
      <c r="G33" s="424"/>
    </row>
    <row r="34" spans="1:7" ht="38.25" customHeight="1" x14ac:dyDescent="0.25">
      <c r="A34" s="424" t="s">
        <v>266</v>
      </c>
      <c r="B34" s="424"/>
      <c r="C34" s="424"/>
      <c r="D34" s="424"/>
      <c r="E34" s="424"/>
      <c r="F34" s="424"/>
      <c r="G34" s="424"/>
    </row>
    <row r="35" spans="1:7" ht="15.75" customHeight="1" x14ac:dyDescent="0.25">
      <c r="A35" s="100"/>
      <c r="B35" s="100"/>
      <c r="C35" s="100"/>
      <c r="D35" s="100"/>
      <c r="E35" s="100"/>
      <c r="F35" s="100"/>
      <c r="G35" s="100"/>
    </row>
    <row r="36" spans="1:7" ht="18.75" customHeight="1" x14ac:dyDescent="0.25">
      <c r="A36" s="425" t="s">
        <v>182</v>
      </c>
      <c r="B36" s="425"/>
      <c r="C36" s="425"/>
      <c r="D36" s="425"/>
      <c r="E36" s="425"/>
      <c r="F36" s="425"/>
      <c r="G36" s="425"/>
    </row>
    <row r="37" spans="1:7" ht="15" customHeight="1" x14ac:dyDescent="0.25">
      <c r="A37" s="424"/>
      <c r="B37" s="424"/>
      <c r="C37" s="424"/>
      <c r="D37" s="424"/>
      <c r="E37" s="424"/>
      <c r="F37" s="424"/>
      <c r="G37" s="424"/>
    </row>
    <row r="38" spans="1:7" ht="18.75" customHeight="1" x14ac:dyDescent="0.25">
      <c r="A38" s="424" t="s">
        <v>153</v>
      </c>
      <c r="B38" s="424"/>
      <c r="C38" s="424"/>
      <c r="D38" s="424"/>
      <c r="E38" s="424"/>
      <c r="F38" s="424"/>
      <c r="G38" s="424"/>
    </row>
    <row r="39" spans="1:7" ht="38.25" customHeight="1" x14ac:dyDescent="0.25">
      <c r="A39" s="430" t="s">
        <v>265</v>
      </c>
      <c r="B39" s="430"/>
      <c r="C39" s="430"/>
      <c r="D39" s="430"/>
      <c r="E39" s="430"/>
      <c r="F39" s="430"/>
      <c r="G39" s="430"/>
    </row>
    <row r="40" spans="1:7" ht="24.75" customHeight="1" x14ac:dyDescent="0.25">
      <c r="A40" s="424" t="s">
        <v>140</v>
      </c>
      <c r="B40" s="424"/>
      <c r="C40" s="424"/>
      <c r="D40" s="424"/>
      <c r="E40" s="424"/>
      <c r="F40" s="424"/>
      <c r="G40" s="424"/>
    </row>
    <row r="41" spans="1:7" ht="38.25" customHeight="1" x14ac:dyDescent="0.25">
      <c r="A41" s="424" t="s">
        <v>266</v>
      </c>
      <c r="B41" s="424"/>
      <c r="C41" s="424"/>
      <c r="D41" s="424"/>
      <c r="E41" s="424"/>
      <c r="F41" s="424"/>
      <c r="G41" s="424"/>
    </row>
    <row r="42" spans="1:7" x14ac:dyDescent="0.25">
      <c r="A42" s="426"/>
      <c r="B42" s="426"/>
      <c r="C42" s="426"/>
      <c r="D42" s="426"/>
      <c r="E42" s="426"/>
      <c r="F42" s="426"/>
      <c r="G42" s="426"/>
    </row>
    <row r="43" spans="1:7" x14ac:dyDescent="0.25">
      <c r="A43" s="425" t="s">
        <v>16</v>
      </c>
      <c r="B43" s="425"/>
      <c r="C43" s="425"/>
      <c r="D43" s="425"/>
      <c r="E43" s="425"/>
      <c r="F43" s="425"/>
      <c r="G43" s="425"/>
    </row>
    <row r="44" spans="1:7" x14ac:dyDescent="0.25">
      <c r="A44" s="426"/>
      <c r="B44" s="426"/>
      <c r="C44" s="426"/>
      <c r="D44" s="426"/>
      <c r="E44" s="426"/>
      <c r="F44" s="426"/>
      <c r="G44" s="426"/>
    </row>
    <row r="45" spans="1:7" ht="36" customHeight="1" x14ac:dyDescent="0.25">
      <c r="A45" s="424" t="s">
        <v>154</v>
      </c>
      <c r="B45" s="424"/>
      <c r="C45" s="424"/>
      <c r="D45" s="424"/>
      <c r="E45" s="424"/>
      <c r="F45" s="424"/>
      <c r="G45" s="424"/>
    </row>
    <row r="46" spans="1:7" x14ac:dyDescent="0.25">
      <c r="A46" s="100"/>
      <c r="B46" s="100"/>
      <c r="C46" s="100"/>
      <c r="D46" s="100"/>
      <c r="E46" s="100"/>
      <c r="F46" s="100"/>
      <c r="G46" s="100"/>
    </row>
    <row r="47" spans="1:7" ht="36" customHeight="1" x14ac:dyDescent="0.25">
      <c r="A47" s="423" t="s">
        <v>83</v>
      </c>
      <c r="B47" s="423"/>
      <c r="C47" s="423"/>
      <c r="D47" s="423"/>
      <c r="E47" s="423"/>
      <c r="F47" s="423"/>
      <c r="G47" s="423"/>
    </row>
    <row r="48" spans="1:7" ht="43.5" customHeight="1" x14ac:dyDescent="0.25">
      <c r="A48" s="422" t="s">
        <v>267</v>
      </c>
      <c r="B48" s="422"/>
      <c r="C48" s="422"/>
      <c r="D48" s="422"/>
      <c r="E48" s="422"/>
      <c r="F48" s="422"/>
      <c r="G48" s="422"/>
    </row>
    <row r="49" spans="1:7" ht="18.75" customHeight="1" x14ac:dyDescent="0.25">
      <c r="A49" s="422" t="s">
        <v>268</v>
      </c>
      <c r="B49" s="422"/>
      <c r="C49" s="422"/>
      <c r="D49" s="422"/>
      <c r="E49" s="422"/>
      <c r="F49" s="422"/>
      <c r="G49" s="422"/>
    </row>
    <row r="50" spans="1:7" x14ac:dyDescent="0.25">
      <c r="A50" s="426"/>
      <c r="B50" s="426"/>
      <c r="C50" s="426"/>
      <c r="D50" s="426"/>
      <c r="E50" s="426"/>
      <c r="F50" s="426"/>
      <c r="G50" s="426"/>
    </row>
    <row r="51" spans="1:7" x14ac:dyDescent="0.25">
      <c r="A51" s="425" t="s">
        <v>34</v>
      </c>
      <c r="B51" s="425"/>
      <c r="C51" s="425"/>
      <c r="D51" s="425"/>
      <c r="E51" s="425"/>
      <c r="F51" s="425"/>
      <c r="G51" s="425"/>
    </row>
    <row r="52" spans="1:7" ht="11.25" customHeight="1" x14ac:dyDescent="0.25">
      <c r="A52" s="424"/>
      <c r="B52" s="424"/>
      <c r="C52" s="424"/>
      <c r="D52" s="424"/>
      <c r="E52" s="424"/>
      <c r="F52" s="424"/>
      <c r="G52" s="424"/>
    </row>
    <row r="53" spans="1:7" ht="45.75" customHeight="1" x14ac:dyDescent="0.25">
      <c r="A53" s="424" t="s">
        <v>634</v>
      </c>
      <c r="B53" s="424"/>
      <c r="C53" s="424"/>
      <c r="D53" s="424"/>
      <c r="E53" s="424"/>
      <c r="F53" s="424"/>
      <c r="G53" s="424"/>
    </row>
    <row r="54" spans="1:7" ht="32.25" customHeight="1" x14ac:dyDescent="0.25">
      <c r="A54" s="422" t="s">
        <v>635</v>
      </c>
      <c r="B54" s="422"/>
      <c r="C54" s="422"/>
      <c r="D54" s="422"/>
      <c r="E54" s="422"/>
      <c r="F54" s="422"/>
      <c r="G54" s="422"/>
    </row>
    <row r="55" spans="1:7" ht="32.25" customHeight="1" x14ac:dyDescent="0.25">
      <c r="A55" s="422" t="s">
        <v>269</v>
      </c>
      <c r="B55" s="422"/>
      <c r="C55" s="422"/>
      <c r="D55" s="422"/>
      <c r="E55" s="422"/>
      <c r="F55" s="422"/>
      <c r="G55" s="422"/>
    </row>
    <row r="56" spans="1:7" ht="27" customHeight="1" x14ac:dyDescent="0.25">
      <c r="A56" s="424" t="s">
        <v>155</v>
      </c>
      <c r="B56" s="424"/>
      <c r="C56" s="424"/>
      <c r="D56" s="424"/>
      <c r="E56" s="424"/>
      <c r="F56" s="424"/>
      <c r="G56" s="424"/>
    </row>
    <row r="57" spans="1:7" ht="19.5" customHeight="1" x14ac:dyDescent="0.25">
      <c r="A57" s="422" t="s">
        <v>270</v>
      </c>
      <c r="B57" s="422"/>
      <c r="C57" s="422"/>
      <c r="D57" s="422"/>
      <c r="E57" s="422"/>
      <c r="F57" s="422"/>
      <c r="G57" s="422"/>
    </row>
    <row r="58" spans="1:7" ht="18.75" customHeight="1" x14ac:dyDescent="0.25">
      <c r="A58" s="101"/>
      <c r="B58" s="101"/>
      <c r="C58" s="101"/>
      <c r="D58" s="101"/>
      <c r="E58" s="101"/>
      <c r="F58" s="101"/>
      <c r="G58" s="101"/>
    </row>
    <row r="59" spans="1:7" ht="18.75" customHeight="1" x14ac:dyDescent="0.25">
      <c r="A59" s="423" t="s">
        <v>21</v>
      </c>
      <c r="B59" s="423"/>
      <c r="C59" s="423"/>
      <c r="D59" s="423"/>
      <c r="E59" s="423"/>
      <c r="F59" s="423"/>
      <c r="G59" s="423"/>
    </row>
    <row r="60" spans="1:7" ht="49.5" customHeight="1" x14ac:dyDescent="0.25">
      <c r="A60" s="422" t="s">
        <v>271</v>
      </c>
      <c r="B60" s="422"/>
      <c r="C60" s="422"/>
      <c r="D60" s="422"/>
      <c r="E60" s="422"/>
      <c r="F60" s="422"/>
      <c r="G60" s="422"/>
    </row>
    <row r="61" spans="1:7" ht="15.75" customHeight="1" x14ac:dyDescent="0.25">
      <c r="A61" s="422"/>
      <c r="B61" s="422"/>
      <c r="C61" s="422"/>
      <c r="D61" s="422"/>
      <c r="E61" s="422"/>
      <c r="F61" s="422"/>
      <c r="G61" s="422"/>
    </row>
    <row r="62" spans="1:7" x14ac:dyDescent="0.25">
      <c r="A62" s="425" t="s">
        <v>142</v>
      </c>
      <c r="B62" s="425"/>
      <c r="C62" s="425"/>
      <c r="D62" s="425"/>
      <c r="E62" s="425"/>
      <c r="F62" s="425"/>
      <c r="G62" s="425"/>
    </row>
    <row r="63" spans="1:7" ht="12.75" customHeight="1" x14ac:dyDescent="0.25">
      <c r="A63" s="424"/>
      <c r="B63" s="424"/>
      <c r="C63" s="424"/>
      <c r="D63" s="424"/>
      <c r="E63" s="424"/>
      <c r="F63" s="424"/>
      <c r="G63" s="424"/>
    </row>
    <row r="64" spans="1:7" ht="44.25" customHeight="1" x14ac:dyDescent="0.25">
      <c r="A64" s="424" t="s">
        <v>272</v>
      </c>
      <c r="B64" s="424"/>
      <c r="C64" s="424"/>
      <c r="D64" s="424"/>
      <c r="E64" s="424"/>
      <c r="F64" s="424"/>
      <c r="G64" s="424"/>
    </row>
    <row r="65" spans="1:7" ht="30" customHeight="1" x14ac:dyDescent="0.25">
      <c r="A65" s="424" t="s">
        <v>273</v>
      </c>
      <c r="B65" s="424"/>
      <c r="C65" s="424"/>
      <c r="D65" s="424"/>
      <c r="E65" s="424"/>
      <c r="F65" s="424"/>
      <c r="G65" s="424"/>
    </row>
    <row r="66" spans="1:7" ht="27" customHeight="1" x14ac:dyDescent="0.25">
      <c r="A66" s="428" t="s">
        <v>156</v>
      </c>
      <c r="B66" s="428"/>
      <c r="C66" s="428"/>
      <c r="D66" s="428"/>
      <c r="E66" s="428"/>
      <c r="F66" s="428"/>
      <c r="G66" s="428"/>
    </row>
    <row r="67" spans="1:7" ht="16.5" customHeight="1" x14ac:dyDescent="0.25">
      <c r="A67" s="428" t="s">
        <v>274</v>
      </c>
      <c r="B67" s="428"/>
      <c r="C67" s="428"/>
      <c r="D67" s="428"/>
      <c r="E67" s="428"/>
      <c r="F67" s="428"/>
      <c r="G67" s="428"/>
    </row>
    <row r="68" spans="1:7" ht="27" customHeight="1" x14ac:dyDescent="0.25">
      <c r="A68" s="428" t="s">
        <v>275</v>
      </c>
      <c r="B68" s="428"/>
      <c r="C68" s="428"/>
      <c r="D68" s="428"/>
      <c r="E68" s="428"/>
      <c r="F68" s="428"/>
      <c r="G68" s="428"/>
    </row>
    <row r="69" spans="1:7" ht="16.5" customHeight="1" x14ac:dyDescent="0.25">
      <c r="A69" s="428" t="s">
        <v>276</v>
      </c>
      <c r="B69" s="428"/>
      <c r="C69" s="428"/>
      <c r="D69" s="428"/>
      <c r="E69" s="428"/>
      <c r="F69" s="428"/>
      <c r="G69" s="428"/>
    </row>
    <row r="70" spans="1:7" x14ac:dyDescent="0.25">
      <c r="A70" s="426"/>
      <c r="B70" s="426"/>
      <c r="C70" s="426"/>
      <c r="D70" s="426"/>
      <c r="E70" s="426"/>
      <c r="F70" s="426"/>
      <c r="G70" s="426"/>
    </row>
    <row r="71" spans="1:7" x14ac:dyDescent="0.25">
      <c r="A71" s="425" t="s">
        <v>143</v>
      </c>
      <c r="B71" s="425"/>
      <c r="C71" s="425"/>
      <c r="D71" s="425"/>
      <c r="E71" s="425"/>
      <c r="F71" s="425"/>
      <c r="G71" s="425"/>
    </row>
    <row r="72" spans="1:7" x14ac:dyDescent="0.25">
      <c r="A72" s="424"/>
      <c r="B72" s="424"/>
      <c r="C72" s="424"/>
      <c r="D72" s="424"/>
      <c r="E72" s="424"/>
      <c r="F72" s="424"/>
      <c r="G72" s="424"/>
    </row>
    <row r="73" spans="1:7" ht="18" customHeight="1" x14ac:dyDescent="0.25">
      <c r="A73" s="424" t="s">
        <v>277</v>
      </c>
      <c r="B73" s="424"/>
      <c r="C73" s="424"/>
      <c r="D73" s="424"/>
      <c r="E73" s="424"/>
      <c r="F73" s="424"/>
      <c r="G73" s="424"/>
    </row>
    <row r="74" spans="1:7" ht="29.25" customHeight="1" x14ac:dyDescent="0.25">
      <c r="A74" s="424" t="s">
        <v>144</v>
      </c>
      <c r="B74" s="424"/>
      <c r="C74" s="424"/>
      <c r="D74" s="424"/>
      <c r="E74" s="424"/>
      <c r="F74" s="424"/>
      <c r="G74" s="424"/>
    </row>
    <row r="75" spans="1:7" ht="24.75" customHeight="1" x14ac:dyDescent="0.25">
      <c r="A75" s="424" t="s">
        <v>157</v>
      </c>
      <c r="B75" s="424"/>
      <c r="C75" s="424"/>
      <c r="D75" s="424"/>
      <c r="E75" s="424"/>
      <c r="F75" s="424"/>
      <c r="G75" s="424"/>
    </row>
    <row r="76" spans="1:7" ht="30.75" customHeight="1" x14ac:dyDescent="0.25">
      <c r="A76" s="422" t="s">
        <v>278</v>
      </c>
      <c r="B76" s="422"/>
      <c r="C76" s="422"/>
      <c r="D76" s="422"/>
      <c r="E76" s="422"/>
      <c r="F76" s="422"/>
      <c r="G76" s="422"/>
    </row>
    <row r="77" spans="1:7" ht="28.5" customHeight="1" x14ac:dyDescent="0.25">
      <c r="A77" s="422" t="s">
        <v>279</v>
      </c>
      <c r="B77" s="422"/>
      <c r="C77" s="422"/>
      <c r="D77" s="422"/>
      <c r="E77" s="422"/>
      <c r="F77" s="422"/>
      <c r="G77" s="422"/>
    </row>
    <row r="78" spans="1:7" ht="27" customHeight="1" x14ac:dyDescent="0.25">
      <c r="A78" s="422" t="s">
        <v>280</v>
      </c>
      <c r="B78" s="422"/>
      <c r="C78" s="422"/>
      <c r="D78" s="422"/>
      <c r="E78" s="422"/>
      <c r="F78" s="422"/>
      <c r="G78" s="422"/>
    </row>
    <row r="79" spans="1:7" ht="39.75" customHeight="1" x14ac:dyDescent="0.25">
      <c r="A79" s="422" t="s">
        <v>281</v>
      </c>
      <c r="B79" s="422"/>
      <c r="C79" s="422"/>
      <c r="D79" s="422"/>
      <c r="E79" s="422"/>
      <c r="F79" s="422"/>
      <c r="G79" s="422"/>
    </row>
    <row r="80" spans="1:7" ht="21" customHeight="1" x14ac:dyDescent="0.25">
      <c r="A80" s="422" t="s">
        <v>282</v>
      </c>
      <c r="B80" s="422"/>
      <c r="C80" s="422"/>
      <c r="D80" s="422"/>
      <c r="E80" s="422"/>
      <c r="F80" s="422"/>
      <c r="G80" s="422"/>
    </row>
    <row r="81" spans="1:7" ht="27" customHeight="1" x14ac:dyDescent="0.25">
      <c r="A81" s="422" t="s">
        <v>283</v>
      </c>
      <c r="B81" s="422"/>
      <c r="C81" s="422"/>
      <c r="D81" s="422"/>
      <c r="E81" s="422"/>
      <c r="F81" s="422"/>
      <c r="G81" s="422"/>
    </row>
    <row r="82" spans="1:7" ht="20.25" customHeight="1" x14ac:dyDescent="0.25">
      <c r="A82" s="422" t="s">
        <v>284</v>
      </c>
      <c r="B82" s="422"/>
      <c r="C82" s="422"/>
      <c r="D82" s="422"/>
      <c r="E82" s="422"/>
      <c r="F82" s="422"/>
      <c r="G82" s="422"/>
    </row>
    <row r="83" spans="1:7" x14ac:dyDescent="0.25">
      <c r="A83" s="426"/>
      <c r="B83" s="426"/>
      <c r="C83" s="426"/>
      <c r="D83" s="426"/>
      <c r="E83" s="426"/>
      <c r="F83" s="426"/>
      <c r="G83" s="426"/>
    </row>
    <row r="84" spans="1:7" x14ac:dyDescent="0.25">
      <c r="A84" s="425" t="s">
        <v>145</v>
      </c>
      <c r="B84" s="425"/>
      <c r="C84" s="425"/>
      <c r="D84" s="425"/>
      <c r="E84" s="425"/>
      <c r="F84" s="425"/>
      <c r="G84" s="425"/>
    </row>
    <row r="85" spans="1:7" x14ac:dyDescent="0.25">
      <c r="A85" s="424"/>
      <c r="B85" s="424"/>
      <c r="C85" s="424"/>
      <c r="D85" s="424"/>
      <c r="E85" s="424"/>
      <c r="F85" s="424"/>
      <c r="G85" s="424"/>
    </row>
    <row r="86" spans="1:7" ht="39.75" customHeight="1" x14ac:dyDescent="0.25">
      <c r="A86" s="424" t="s">
        <v>158</v>
      </c>
      <c r="B86" s="424"/>
      <c r="C86" s="424"/>
      <c r="D86" s="424"/>
      <c r="E86" s="424"/>
      <c r="F86" s="424"/>
      <c r="G86" s="424"/>
    </row>
    <row r="87" spans="1:7" ht="45" customHeight="1" x14ac:dyDescent="0.25">
      <c r="A87" s="424" t="s">
        <v>159</v>
      </c>
      <c r="B87" s="424"/>
      <c r="C87" s="424"/>
      <c r="D87" s="424"/>
      <c r="E87" s="424"/>
      <c r="F87" s="424"/>
      <c r="G87" s="424"/>
    </row>
    <row r="88" spans="1:7" ht="24.75" customHeight="1" x14ac:dyDescent="0.25">
      <c r="A88" s="424" t="s">
        <v>160</v>
      </c>
      <c r="B88" s="424"/>
      <c r="C88" s="424"/>
      <c r="D88" s="424"/>
      <c r="E88" s="424"/>
      <c r="F88" s="424"/>
      <c r="G88" s="424"/>
    </row>
    <row r="89" spans="1:7" ht="27" customHeight="1" x14ac:dyDescent="0.25">
      <c r="A89" s="424" t="s">
        <v>146</v>
      </c>
      <c r="B89" s="424"/>
      <c r="C89" s="424"/>
      <c r="D89" s="424"/>
      <c r="E89" s="424"/>
      <c r="F89" s="424"/>
      <c r="G89" s="424"/>
    </row>
    <row r="90" spans="1:7" ht="27" customHeight="1" x14ac:dyDescent="0.25">
      <c r="A90" s="424" t="s">
        <v>147</v>
      </c>
      <c r="B90" s="424"/>
      <c r="C90" s="424"/>
      <c r="D90" s="424"/>
      <c r="E90" s="424"/>
      <c r="F90" s="424"/>
      <c r="G90" s="424"/>
    </row>
    <row r="91" spans="1:7" ht="29.25" customHeight="1" x14ac:dyDescent="0.25">
      <c r="A91" s="424" t="s">
        <v>148</v>
      </c>
      <c r="B91" s="424"/>
      <c r="C91" s="424"/>
      <c r="D91" s="424"/>
      <c r="E91" s="424"/>
      <c r="F91" s="424"/>
      <c r="G91" s="424"/>
    </row>
    <row r="92" spans="1:7" x14ac:dyDescent="0.25">
      <c r="A92" s="425" t="s">
        <v>149</v>
      </c>
      <c r="B92" s="425"/>
      <c r="C92" s="425"/>
      <c r="D92" s="425"/>
      <c r="E92" s="425"/>
      <c r="F92" s="425"/>
      <c r="G92" s="425"/>
    </row>
    <row r="93" spans="1:7" x14ac:dyDescent="0.25">
      <c r="A93" s="424"/>
      <c r="B93" s="424"/>
      <c r="C93" s="424"/>
      <c r="D93" s="424"/>
      <c r="E93" s="424"/>
      <c r="F93" s="424"/>
      <c r="G93" s="424"/>
    </row>
    <row r="94" spans="1:7" ht="28.5" customHeight="1" x14ac:dyDescent="0.25">
      <c r="A94" s="424" t="s">
        <v>285</v>
      </c>
      <c r="B94" s="424"/>
      <c r="C94" s="424"/>
      <c r="D94" s="424"/>
      <c r="E94" s="424"/>
      <c r="F94" s="424"/>
      <c r="G94" s="424"/>
    </row>
    <row r="95" spans="1:7" ht="29.25" customHeight="1" x14ac:dyDescent="0.25">
      <c r="A95" s="424" t="s">
        <v>286</v>
      </c>
      <c r="B95" s="424"/>
      <c r="C95" s="424"/>
      <c r="D95" s="424"/>
      <c r="E95" s="424"/>
      <c r="F95" s="424"/>
      <c r="G95" s="424"/>
    </row>
    <row r="96" spans="1:7" ht="39.75" customHeight="1" x14ac:dyDescent="0.25">
      <c r="A96" s="424" t="s">
        <v>161</v>
      </c>
      <c r="B96" s="424"/>
      <c r="C96" s="424"/>
      <c r="D96" s="424"/>
      <c r="E96" s="424"/>
      <c r="F96" s="424"/>
      <c r="G96" s="424"/>
    </row>
    <row r="97" spans="1:7" ht="29.25" customHeight="1" x14ac:dyDescent="0.25">
      <c r="A97" s="422" t="s">
        <v>287</v>
      </c>
      <c r="B97" s="422"/>
      <c r="C97" s="422"/>
      <c r="D97" s="422"/>
      <c r="E97" s="422"/>
      <c r="F97" s="422"/>
      <c r="G97" s="422"/>
    </row>
    <row r="98" spans="1:7" ht="43.5" customHeight="1" x14ac:dyDescent="0.25">
      <c r="A98" s="424" t="s">
        <v>162</v>
      </c>
      <c r="B98" s="424"/>
      <c r="C98" s="424"/>
      <c r="D98" s="424"/>
      <c r="E98" s="424"/>
      <c r="F98" s="424"/>
      <c r="G98" s="424"/>
    </row>
    <row r="99" spans="1:7" ht="27" customHeight="1" x14ac:dyDescent="0.25">
      <c r="A99" s="424" t="s">
        <v>163</v>
      </c>
      <c r="B99" s="424"/>
      <c r="C99" s="424"/>
      <c r="D99" s="424"/>
      <c r="E99" s="424"/>
      <c r="F99" s="424"/>
      <c r="G99" s="424"/>
    </row>
    <row r="100" spans="1:7" ht="27.75" customHeight="1" x14ac:dyDescent="0.25">
      <c r="A100" s="424" t="s">
        <v>164</v>
      </c>
      <c r="B100" s="424"/>
      <c r="C100" s="424"/>
      <c r="D100" s="424"/>
      <c r="E100" s="424"/>
      <c r="F100" s="424"/>
      <c r="G100" s="424"/>
    </row>
    <row r="101" spans="1:7" x14ac:dyDescent="0.25">
      <c r="A101" s="424" t="s">
        <v>150</v>
      </c>
      <c r="B101" s="424"/>
      <c r="C101" s="424"/>
      <c r="D101" s="424"/>
      <c r="E101" s="424"/>
      <c r="F101" s="424"/>
      <c r="G101" s="424"/>
    </row>
    <row r="102" spans="1:7" ht="16.5" customHeight="1" x14ac:dyDescent="0.25">
      <c r="A102" s="422" t="s">
        <v>166</v>
      </c>
      <c r="B102" s="422"/>
      <c r="C102" s="422"/>
      <c r="D102" s="422"/>
      <c r="E102" s="422"/>
      <c r="F102" s="422"/>
      <c r="G102" s="422"/>
    </row>
    <row r="103" spans="1:7" ht="19.5" customHeight="1" x14ac:dyDescent="0.25">
      <c r="A103" s="424" t="s">
        <v>165</v>
      </c>
      <c r="B103" s="424"/>
      <c r="C103" s="424"/>
      <c r="D103" s="424"/>
      <c r="E103" s="424"/>
      <c r="F103" s="424"/>
      <c r="G103" s="424"/>
    </row>
    <row r="104" spans="1:7" ht="15.75" customHeight="1" x14ac:dyDescent="0.25">
      <c r="A104" s="424" t="s">
        <v>151</v>
      </c>
      <c r="B104" s="424"/>
      <c r="C104" s="424"/>
      <c r="D104" s="424"/>
      <c r="E104" s="424"/>
      <c r="F104" s="424"/>
      <c r="G104" s="424"/>
    </row>
    <row r="105" spans="1:7" ht="43.5" customHeight="1" x14ac:dyDescent="0.25">
      <c r="A105" s="422" t="s">
        <v>288</v>
      </c>
      <c r="B105" s="422"/>
      <c r="C105" s="422"/>
      <c r="D105" s="422"/>
      <c r="E105" s="422"/>
      <c r="F105" s="422"/>
      <c r="G105" s="422"/>
    </row>
    <row r="106" spans="1:7" ht="17.25" customHeight="1" x14ac:dyDescent="0.25">
      <c r="A106" s="422"/>
      <c r="B106" s="422"/>
      <c r="C106" s="422"/>
      <c r="D106" s="422"/>
      <c r="E106" s="422"/>
      <c r="F106" s="422"/>
      <c r="G106" s="422"/>
    </row>
    <row r="107" spans="1:7" ht="18" customHeight="1" x14ac:dyDescent="0.25">
      <c r="A107" s="423" t="s">
        <v>48</v>
      </c>
      <c r="B107" s="423"/>
      <c r="C107" s="423"/>
      <c r="D107" s="423"/>
      <c r="E107" s="423"/>
      <c r="F107" s="423"/>
      <c r="G107" s="423"/>
    </row>
    <row r="108" spans="1:7" ht="27.75" customHeight="1" x14ac:dyDescent="0.25">
      <c r="A108" s="422" t="str">
        <f>PLANILHA!C138</f>
        <v>LUMINÁRIA TIPO PLAFON CIRCULAR, DE SOBREPOR, COM LED DE 12/13 W - FORNECIMENTO E INSTALAÇÃO. AF_03/2022</v>
      </c>
      <c r="B108" s="422"/>
      <c r="C108" s="422"/>
      <c r="D108" s="422"/>
      <c r="E108" s="422"/>
      <c r="F108" s="422"/>
      <c r="G108" s="422"/>
    </row>
    <row r="109" spans="1:7" ht="43.5" customHeight="1" x14ac:dyDescent="0.25">
      <c r="A109" s="422" t="str">
        <f>PLANILHA!C139</f>
        <v>Luminaria sobrepor compl., corpo ch. aço pintada branca, refletor aletas parabólicas alum.alta pureza e refletância inclusive 2 lâmpadas LED T8 20W temp. de cor 5000k bivolt c/ 1,20m - Ref. CS232AL-N - AMES, 2447 - LUMAVI OU EQUIVALENTE</v>
      </c>
      <c r="B109" s="422"/>
      <c r="C109" s="422"/>
      <c r="D109" s="422"/>
      <c r="E109" s="422"/>
      <c r="F109" s="422"/>
      <c r="G109" s="422"/>
    </row>
    <row r="110" spans="1:7" ht="30.75" customHeight="1" x14ac:dyDescent="0.25">
      <c r="A110" s="422" t="str">
        <f>PLANILHA!C140</f>
        <v>Ventilador de teto base madeira sem alojamento para luminária, ref. Tron ou equivalente, com comando de interruptor simples, sem dimer para regulagem de velocidade</v>
      </c>
      <c r="B110" s="422"/>
      <c r="C110" s="422"/>
      <c r="D110" s="422"/>
      <c r="E110" s="422"/>
      <c r="F110" s="422"/>
      <c r="G110" s="422"/>
    </row>
    <row r="111" spans="1:7" ht="30.75" customHeight="1" x14ac:dyDescent="0.25">
      <c r="A111" s="422" t="str">
        <f>PLANILHA!C141</f>
        <v>Bebebedouro elétrico de pressão para portadores de necessidades especiais IBBL BDF300 ou equivalente</v>
      </c>
      <c r="B111" s="422"/>
      <c r="C111" s="422"/>
      <c r="D111" s="422"/>
      <c r="E111" s="422"/>
      <c r="F111" s="422"/>
      <c r="G111" s="422"/>
    </row>
    <row r="112" spans="1:7" ht="17.25" customHeight="1" x14ac:dyDescent="0.25">
      <c r="A112" s="422"/>
      <c r="B112" s="422"/>
      <c r="C112" s="422"/>
      <c r="D112" s="422"/>
      <c r="E112" s="422"/>
      <c r="F112" s="422"/>
      <c r="G112" s="422"/>
    </row>
    <row r="113" spans="1:7" x14ac:dyDescent="0.25">
      <c r="A113" s="423" t="s">
        <v>71</v>
      </c>
      <c r="B113" s="423"/>
      <c r="C113" s="423"/>
      <c r="D113" s="423"/>
      <c r="E113" s="423"/>
      <c r="F113" s="423"/>
      <c r="G113" s="423"/>
    </row>
    <row r="114" spans="1:7" ht="11.25" customHeight="1" x14ac:dyDescent="0.25">
      <c r="A114" s="102"/>
      <c r="B114" s="102"/>
      <c r="C114" s="102"/>
      <c r="D114" s="102"/>
      <c r="E114" s="102"/>
      <c r="F114" s="102"/>
      <c r="G114" s="102"/>
    </row>
    <row r="115" spans="1:7" ht="22.5" customHeight="1" x14ac:dyDescent="0.25">
      <c r="A115" s="422" t="str">
        <f>PLANILHA!C144</f>
        <v>Terminal estanhado de 1 compressão 1 furo, 50mm², ref. TEL-5150, marca de referência Termotécnica ou
equivalente</v>
      </c>
      <c r="B115" s="422"/>
      <c r="C115" s="422"/>
      <c r="D115" s="422"/>
      <c r="E115" s="422"/>
      <c r="F115" s="422"/>
      <c r="G115" s="422"/>
    </row>
    <row r="116" spans="1:7" ht="28.5" customHeight="1" x14ac:dyDescent="0.25">
      <c r="A116" s="422" t="str">
        <f>PLANILHA!C145</f>
        <v>Condutor de cobre nú, seção de 35mm2, inclusive suportes isoladores e acessórios de fixação, conforme projeto</v>
      </c>
      <c r="B116" s="422"/>
      <c r="C116" s="422"/>
      <c r="D116" s="422"/>
      <c r="E116" s="422"/>
      <c r="F116" s="422"/>
      <c r="G116" s="422"/>
    </row>
    <row r="117" spans="1:7" ht="29.25" customHeight="1" x14ac:dyDescent="0.25">
      <c r="A117" s="422" t="str">
        <f>PLANILHA!C146</f>
        <v>HASTE DE ATERRAMENTO, DIÂMETRO 5/8", COM 3 METROS - FORNECIMENTO E INSTALAÇÃO. AF_08/2023</v>
      </c>
      <c r="B117" s="422"/>
      <c r="C117" s="422"/>
      <c r="D117" s="422"/>
      <c r="E117" s="422"/>
      <c r="F117" s="422"/>
      <c r="G117" s="422"/>
    </row>
    <row r="118" spans="1:7" ht="30" customHeight="1" x14ac:dyDescent="0.25">
      <c r="A118" s="422" t="str">
        <f>PLANILHA!C147</f>
        <v>Caixa de inspeção em PVC, diâmetro 300 mm, ref TEL-552, marca de referência Termotécnica ou equivalente, inclusive escavação e reaterro</v>
      </c>
      <c r="B118" s="422"/>
      <c r="C118" s="422"/>
      <c r="D118" s="422"/>
      <c r="E118" s="422"/>
      <c r="F118" s="422"/>
      <c r="G118" s="422"/>
    </row>
    <row r="119" spans="1:7" ht="40.5" customHeight="1" x14ac:dyDescent="0.25">
      <c r="A119" s="422" t="str">
        <f>PLANILHA!C148</f>
        <v>Fixador universal latão estanhado p/ cabos 16 a 70 mm2 ref. 5024, incl. parafuso sextavado M6x45mm, arruela lisa 1/4", bucha nº8, vedação dos furos c/ poliuretano ref. 5905, marca de ref. Termotécnica ou equivalente</v>
      </c>
      <c r="B119" s="422"/>
      <c r="C119" s="422"/>
      <c r="D119" s="422"/>
      <c r="E119" s="422"/>
      <c r="F119" s="422"/>
      <c r="G119" s="422"/>
    </row>
    <row r="120" spans="1:7" ht="16.5" customHeight="1" x14ac:dyDescent="0.25">
      <c r="A120" s="422"/>
      <c r="B120" s="422"/>
      <c r="C120" s="422"/>
      <c r="D120" s="422"/>
      <c r="E120" s="422"/>
      <c r="F120" s="422"/>
      <c r="G120" s="422"/>
    </row>
    <row r="121" spans="1:7" ht="16.5" customHeight="1" x14ac:dyDescent="0.25">
      <c r="A121" s="423" t="s">
        <v>46</v>
      </c>
      <c r="B121" s="423"/>
      <c r="C121" s="423"/>
      <c r="D121" s="423"/>
      <c r="E121" s="423"/>
      <c r="F121" s="423"/>
      <c r="G121" s="423"/>
    </row>
    <row r="122" spans="1:7" ht="16.5" customHeight="1" x14ac:dyDescent="0.25">
      <c r="A122" s="422"/>
      <c r="B122" s="422"/>
      <c r="C122" s="422"/>
      <c r="D122" s="422"/>
      <c r="E122" s="422"/>
      <c r="F122" s="422"/>
      <c r="G122" s="422"/>
    </row>
    <row r="123" spans="1:7" ht="16.5" customHeight="1" x14ac:dyDescent="0.25">
      <c r="A123" s="422" t="s">
        <v>289</v>
      </c>
      <c r="B123" s="422"/>
      <c r="C123" s="422"/>
      <c r="D123" s="422"/>
      <c r="E123" s="422"/>
      <c r="F123" s="422"/>
      <c r="G123" s="422"/>
    </row>
    <row r="124" spans="1:7" ht="43.5" customHeight="1" x14ac:dyDescent="0.25">
      <c r="A124" s="422" t="s">
        <v>290</v>
      </c>
      <c r="B124" s="422"/>
      <c r="C124" s="422"/>
      <c r="D124" s="422"/>
      <c r="E124" s="422"/>
      <c r="F124" s="422"/>
      <c r="G124" s="422"/>
    </row>
    <row r="125" spans="1:7" ht="45" customHeight="1" x14ac:dyDescent="0.25">
      <c r="A125" s="422" t="s">
        <v>291</v>
      </c>
      <c r="B125" s="422"/>
      <c r="C125" s="422"/>
      <c r="D125" s="422"/>
      <c r="E125" s="422"/>
      <c r="F125" s="422"/>
      <c r="G125" s="422"/>
    </row>
    <row r="126" spans="1:7" ht="33.75" customHeight="1" x14ac:dyDescent="0.25">
      <c r="A126" s="422" t="s">
        <v>292</v>
      </c>
      <c r="B126" s="422"/>
      <c r="C126" s="422"/>
      <c r="D126" s="422"/>
      <c r="E126" s="422"/>
      <c r="F126" s="422"/>
      <c r="G126" s="422"/>
    </row>
    <row r="127" spans="1:7" x14ac:dyDescent="0.25">
      <c r="A127" s="426"/>
      <c r="B127" s="426"/>
      <c r="C127" s="426"/>
      <c r="D127" s="426"/>
      <c r="E127" s="426"/>
      <c r="F127" s="426"/>
      <c r="G127" s="426"/>
    </row>
    <row r="128" spans="1:7" x14ac:dyDescent="0.25">
      <c r="A128" s="425" t="s">
        <v>29</v>
      </c>
      <c r="B128" s="425"/>
      <c r="C128" s="425"/>
      <c r="D128" s="425"/>
      <c r="E128" s="425"/>
      <c r="F128" s="425"/>
      <c r="G128" s="425"/>
    </row>
    <row r="129" spans="1:7" ht="9.75" customHeight="1" x14ac:dyDescent="0.25">
      <c r="A129" s="422"/>
      <c r="B129" s="422"/>
      <c r="C129" s="422"/>
      <c r="D129" s="422"/>
      <c r="E129" s="422"/>
      <c r="F129" s="422"/>
      <c r="G129" s="422"/>
    </row>
    <row r="130" spans="1:7" ht="46.5" customHeight="1" x14ac:dyDescent="0.25">
      <c r="A130" s="422" t="s">
        <v>300</v>
      </c>
      <c r="B130" s="422"/>
      <c r="C130" s="422"/>
      <c r="D130" s="422"/>
      <c r="E130" s="422"/>
      <c r="F130" s="422"/>
      <c r="G130" s="422"/>
    </row>
    <row r="131" spans="1:7" ht="11.25" customHeight="1" x14ac:dyDescent="0.25">
      <c r="A131" s="101"/>
      <c r="B131" s="101"/>
      <c r="C131" s="101"/>
      <c r="D131" s="101"/>
      <c r="E131" s="101"/>
      <c r="F131" s="101"/>
      <c r="G131" s="101"/>
    </row>
    <row r="132" spans="1:7" ht="14.25" customHeight="1" x14ac:dyDescent="0.25">
      <c r="A132" s="423" t="s">
        <v>293</v>
      </c>
      <c r="B132" s="423"/>
      <c r="C132" s="423"/>
      <c r="D132" s="423"/>
      <c r="E132" s="423"/>
      <c r="F132" s="423"/>
      <c r="G132" s="423"/>
    </row>
    <row r="133" spans="1:7" ht="14.25" customHeight="1" x14ac:dyDescent="0.25">
      <c r="A133" s="102"/>
      <c r="B133" s="102"/>
      <c r="C133" s="102"/>
      <c r="D133" s="102"/>
      <c r="E133" s="102"/>
      <c r="F133" s="102"/>
      <c r="G133" s="102"/>
    </row>
    <row r="134" spans="1:7" ht="17.25" customHeight="1" x14ac:dyDescent="0.25">
      <c r="A134" s="428" t="s">
        <v>294</v>
      </c>
      <c r="B134" s="428"/>
      <c r="C134" s="428"/>
      <c r="D134" s="428"/>
      <c r="E134" s="428"/>
      <c r="F134" s="428"/>
      <c r="G134" s="428"/>
    </row>
    <row r="135" spans="1:7" ht="29.25" customHeight="1" x14ac:dyDescent="0.25">
      <c r="A135" s="428" t="s">
        <v>295</v>
      </c>
      <c r="B135" s="428"/>
      <c r="C135" s="428"/>
      <c r="D135" s="428"/>
      <c r="E135" s="428"/>
      <c r="F135" s="428"/>
      <c r="G135" s="428"/>
    </row>
    <row r="136" spans="1:7" ht="17.25" customHeight="1" x14ac:dyDescent="0.25">
      <c r="A136" s="428"/>
      <c r="B136" s="428"/>
      <c r="C136" s="428"/>
      <c r="D136" s="428"/>
      <c r="E136" s="428"/>
      <c r="F136" s="428"/>
      <c r="G136" s="428"/>
    </row>
    <row r="137" spans="1:7" ht="17.25" customHeight="1" x14ac:dyDescent="0.25">
      <c r="A137" s="428"/>
      <c r="B137" s="428"/>
      <c r="C137" s="428"/>
      <c r="D137" s="428"/>
      <c r="E137" s="428"/>
      <c r="F137" s="428"/>
      <c r="G137" s="428"/>
    </row>
    <row r="138" spans="1:7" x14ac:dyDescent="0.25">
      <c r="A138" s="429" t="str">
        <f>PLANILHA!B171</f>
        <v>SERVIÇOS COMPLEMENTARES EXTERNOS E INTERNOS</v>
      </c>
      <c r="B138" s="425"/>
      <c r="C138" s="425"/>
      <c r="D138" s="425"/>
      <c r="E138" s="425"/>
      <c r="F138" s="425"/>
      <c r="G138" s="425"/>
    </row>
    <row r="139" spans="1:7" x14ac:dyDescent="0.25">
      <c r="A139" s="424"/>
      <c r="B139" s="424"/>
      <c r="C139" s="424"/>
      <c r="D139" s="424"/>
      <c r="E139" s="424"/>
      <c r="F139" s="424"/>
      <c r="G139" s="424"/>
    </row>
    <row r="140" spans="1:7" ht="29.25" customHeight="1" x14ac:dyDescent="0.25">
      <c r="A140" s="424" t="str">
        <f>PLANILHA!C173</f>
        <v>Banco de concreto armado aparente Fck=15 MPa, com apoios de concreto, largura de 45cm, espessura de 7cm e altura de 45cm</v>
      </c>
      <c r="B140" s="424"/>
      <c r="C140" s="424"/>
      <c r="D140" s="424"/>
      <c r="E140" s="424"/>
      <c r="F140" s="424"/>
      <c r="G140" s="424"/>
    </row>
    <row r="141" spans="1:7" x14ac:dyDescent="0.25">
      <c r="A141" s="424"/>
      <c r="B141" s="424"/>
      <c r="C141" s="424"/>
      <c r="D141" s="424"/>
      <c r="E141" s="424"/>
      <c r="F141" s="424"/>
      <c r="G141" s="424"/>
    </row>
    <row r="142" spans="1:7" x14ac:dyDescent="0.25">
      <c r="A142" s="425" t="s">
        <v>130</v>
      </c>
      <c r="B142" s="425"/>
      <c r="C142" s="425"/>
      <c r="D142" s="425"/>
      <c r="E142" s="425"/>
      <c r="F142" s="425"/>
      <c r="G142" s="425"/>
    </row>
    <row r="143" spans="1:7" x14ac:dyDescent="0.25">
      <c r="A143" s="424"/>
      <c r="B143" s="424"/>
      <c r="C143" s="424"/>
      <c r="D143" s="424"/>
      <c r="E143" s="424"/>
      <c r="F143" s="424"/>
      <c r="G143" s="424"/>
    </row>
    <row r="144" spans="1:7" ht="57" customHeight="1" x14ac:dyDescent="0.25">
      <c r="A144" s="424" t="s">
        <v>152</v>
      </c>
      <c r="B144" s="424"/>
      <c r="C144" s="424"/>
      <c r="D144" s="424"/>
      <c r="E144" s="424"/>
      <c r="F144" s="424"/>
      <c r="G144" s="424"/>
    </row>
    <row r="145" spans="1:7" ht="14.25" customHeight="1" x14ac:dyDescent="0.25">
      <c r="A145" s="100"/>
      <c r="B145" s="100"/>
      <c r="C145" s="100"/>
      <c r="D145" s="100"/>
      <c r="E145" s="100"/>
      <c r="F145" s="100"/>
      <c r="G145" s="100"/>
    </row>
    <row r="146" spans="1:7" x14ac:dyDescent="0.25">
      <c r="A146" s="103"/>
      <c r="B146" s="103"/>
      <c r="C146" s="103"/>
      <c r="D146" s="103"/>
      <c r="E146" s="104"/>
      <c r="F146" s="103"/>
      <c r="G146" s="103"/>
    </row>
    <row r="147" spans="1:7" x14ac:dyDescent="0.25">
      <c r="A147" s="439" t="str">
        <f>CRONOGRAMA!A66</f>
        <v>Vargem Alta, 05 de maio de 2025</v>
      </c>
      <c r="B147" s="439"/>
      <c r="C147" s="439"/>
      <c r="D147" s="439"/>
      <c r="E147" s="439"/>
      <c r="F147" s="439"/>
      <c r="G147" s="439"/>
    </row>
    <row r="148" spans="1:7" x14ac:dyDescent="0.25">
      <c r="A148" s="103"/>
      <c r="B148" s="103"/>
      <c r="C148" s="103"/>
      <c r="D148" s="103"/>
      <c r="E148" s="104"/>
      <c r="F148" s="103"/>
      <c r="G148" s="103"/>
    </row>
    <row r="149" spans="1:7" x14ac:dyDescent="0.25">
      <c r="A149" s="103"/>
      <c r="B149" s="103"/>
      <c r="C149" s="103"/>
      <c r="D149" s="103"/>
      <c r="E149" s="104"/>
      <c r="F149" s="103"/>
      <c r="G149" s="103"/>
    </row>
    <row r="150" spans="1:7" x14ac:dyDescent="0.25">
      <c r="A150" s="103"/>
      <c r="B150" s="103"/>
      <c r="C150" s="103"/>
      <c r="D150" s="103"/>
      <c r="E150" s="104"/>
      <c r="F150" s="103"/>
      <c r="G150" s="103"/>
    </row>
    <row r="151" spans="1:7" x14ac:dyDescent="0.25">
      <c r="A151" s="103"/>
      <c r="B151" s="103"/>
      <c r="C151" s="103"/>
      <c r="D151" s="103"/>
      <c r="E151" s="104"/>
      <c r="F151" s="103"/>
      <c r="G151" s="103"/>
    </row>
    <row r="152" spans="1:7" x14ac:dyDescent="0.25">
      <c r="A152" s="103"/>
      <c r="B152" s="103"/>
      <c r="C152" s="103"/>
      <c r="D152" s="103"/>
      <c r="E152" s="104"/>
      <c r="F152" s="103"/>
      <c r="G152" s="103"/>
    </row>
    <row r="153" spans="1:7" x14ac:dyDescent="0.25">
      <c r="A153" s="105"/>
      <c r="B153" s="105"/>
      <c r="C153" s="427"/>
      <c r="D153" s="427"/>
      <c r="E153" s="427"/>
      <c r="F153" s="427"/>
      <c r="G153" s="106"/>
    </row>
    <row r="154" spans="1:7" x14ac:dyDescent="0.25">
      <c r="A154" s="105"/>
      <c r="B154" s="107"/>
      <c r="C154" s="440" t="str">
        <f>PLANILHA!D184</f>
        <v>LORENÇO FERNANDES AZEREDO</v>
      </c>
      <c r="D154" s="440"/>
      <c r="E154" s="440"/>
      <c r="F154" s="440"/>
      <c r="G154" s="106"/>
    </row>
    <row r="155" spans="1:7" x14ac:dyDescent="0.25">
      <c r="A155" s="105"/>
      <c r="B155" s="107"/>
      <c r="C155" s="438" t="str">
        <f>PLANILHA!D185</f>
        <v>Arquiteto e Urbanista - CAU A 35329-9</v>
      </c>
      <c r="D155" s="438"/>
      <c r="E155" s="438"/>
      <c r="F155" s="438"/>
      <c r="G155" s="106"/>
    </row>
  </sheetData>
  <mergeCells count="139">
    <mergeCell ref="C155:F155"/>
    <mergeCell ref="A16:G16"/>
    <mergeCell ref="A13:G13"/>
    <mergeCell ref="A142:G142"/>
    <mergeCell ref="A143:G143"/>
    <mergeCell ref="A144:G144"/>
    <mergeCell ref="A128:G128"/>
    <mergeCell ref="A129:G129"/>
    <mergeCell ref="A147:G147"/>
    <mergeCell ref="C154:F154"/>
    <mergeCell ref="A101:G101"/>
    <mergeCell ref="A103:G103"/>
    <mergeCell ref="A104:G104"/>
    <mergeCell ref="A108:G108"/>
    <mergeCell ref="A102:G102"/>
    <mergeCell ref="A113:G113"/>
    <mergeCell ref="A98:G98"/>
    <mergeCell ref="A99:G99"/>
    <mergeCell ref="A100:G100"/>
    <mergeCell ref="A93:G93"/>
    <mergeCell ref="A94:G94"/>
    <mergeCell ref="A56:G56"/>
    <mergeCell ref="A62:G62"/>
    <mergeCell ref="A77:G77"/>
    <mergeCell ref="A78:G78"/>
    <mergeCell ref="A79:G79"/>
    <mergeCell ref="A64:G64"/>
    <mergeCell ref="A65:G65"/>
    <mergeCell ref="A66:G66"/>
    <mergeCell ref="A70:G70"/>
    <mergeCell ref="A74:G74"/>
    <mergeCell ref="A75:G75"/>
    <mergeCell ref="A67:G67"/>
    <mergeCell ref="A68:G68"/>
    <mergeCell ref="A69:G69"/>
    <mergeCell ref="A76:G76"/>
    <mergeCell ref="A72:G72"/>
    <mergeCell ref="A73:G73"/>
    <mergeCell ref="A71:G71"/>
    <mergeCell ref="A10:G10"/>
    <mergeCell ref="B1:G2"/>
    <mergeCell ref="A6:G6"/>
    <mergeCell ref="A7:G7"/>
    <mergeCell ref="A8:G8"/>
    <mergeCell ref="A22:G22"/>
    <mergeCell ref="A24:G24"/>
    <mergeCell ref="A23:G23"/>
    <mergeCell ref="A5:G5"/>
    <mergeCell ref="A3:G3"/>
    <mergeCell ref="A4:G4"/>
    <mergeCell ref="A11:G11"/>
    <mergeCell ref="A12:G12"/>
    <mergeCell ref="A20:G20"/>
    <mergeCell ref="A17:G17"/>
    <mergeCell ref="A18:G18"/>
    <mergeCell ref="A19:G19"/>
    <mergeCell ref="A57:G57"/>
    <mergeCell ref="A59:G59"/>
    <mergeCell ref="A60:G60"/>
    <mergeCell ref="A61:G61"/>
    <mergeCell ref="A63:G63"/>
    <mergeCell ref="A14:G14"/>
    <mergeCell ref="A25:G25"/>
    <mergeCell ref="A26:G26"/>
    <mergeCell ref="A27:G27"/>
    <mergeCell ref="A32:G32"/>
    <mergeCell ref="A33:G33"/>
    <mergeCell ref="A34:G34"/>
    <mergeCell ref="A31:G31"/>
    <mergeCell ref="A28:G28"/>
    <mergeCell ref="A29:G29"/>
    <mergeCell ref="A30:G30"/>
    <mergeCell ref="A15:G15"/>
    <mergeCell ref="A54:G54"/>
    <mergeCell ref="A55:G55"/>
    <mergeCell ref="A36:G36"/>
    <mergeCell ref="A37:G37"/>
    <mergeCell ref="A38:G38"/>
    <mergeCell ref="A39:G39"/>
    <mergeCell ref="A40:G40"/>
    <mergeCell ref="A41:G41"/>
    <mergeCell ref="A47:G47"/>
    <mergeCell ref="A48:G48"/>
    <mergeCell ref="A49:G49"/>
    <mergeCell ref="A51:G51"/>
    <mergeCell ref="A52:G52"/>
    <mergeCell ref="A53:G53"/>
    <mergeCell ref="A42:G42"/>
    <mergeCell ref="A43:G43"/>
    <mergeCell ref="A44:G44"/>
    <mergeCell ref="A45:G45"/>
    <mergeCell ref="A50:G50"/>
    <mergeCell ref="C153:F153"/>
    <mergeCell ref="A119:G119"/>
    <mergeCell ref="A116:G116"/>
    <mergeCell ref="A117:G117"/>
    <mergeCell ref="A118:G118"/>
    <mergeCell ref="A136:G136"/>
    <mergeCell ref="A120:G120"/>
    <mergeCell ref="A121:G121"/>
    <mergeCell ref="A122:G122"/>
    <mergeCell ref="A123:G123"/>
    <mergeCell ref="A124:G124"/>
    <mergeCell ref="A125:G125"/>
    <mergeCell ref="A126:G126"/>
    <mergeCell ref="A135:G135"/>
    <mergeCell ref="A132:G132"/>
    <mergeCell ref="A134:G134"/>
    <mergeCell ref="A127:G127"/>
    <mergeCell ref="A130:G130"/>
    <mergeCell ref="A137:G137"/>
    <mergeCell ref="A138:G138"/>
    <mergeCell ref="A139:G139"/>
    <mergeCell ref="A140:G140"/>
    <mergeCell ref="A141:G141"/>
    <mergeCell ref="A115:G115"/>
    <mergeCell ref="A105:G105"/>
    <mergeCell ref="A106:G106"/>
    <mergeCell ref="A107:G107"/>
    <mergeCell ref="A111:G111"/>
    <mergeCell ref="A112:G112"/>
    <mergeCell ref="A80:G80"/>
    <mergeCell ref="A81:G81"/>
    <mergeCell ref="A82:G82"/>
    <mergeCell ref="A95:G95"/>
    <mergeCell ref="A96:G96"/>
    <mergeCell ref="A86:G86"/>
    <mergeCell ref="A97:G97"/>
    <mergeCell ref="A87:G87"/>
    <mergeCell ref="A88:G88"/>
    <mergeCell ref="A89:G89"/>
    <mergeCell ref="A90:G90"/>
    <mergeCell ref="A91:G91"/>
    <mergeCell ref="A92:G92"/>
    <mergeCell ref="A83:G83"/>
    <mergeCell ref="A84:G84"/>
    <mergeCell ref="A85:G85"/>
    <mergeCell ref="A110:G110"/>
    <mergeCell ref="A109:G109"/>
  </mergeCells>
  <pageMargins left="0.51181102362204722" right="0.51181102362204722" top="0.78740157480314965" bottom="0.78740157480314965" header="0.31496062992125984" footer="0.31496062992125984"/>
  <pageSetup scale="97" orientation="portrait" r:id="rId1"/>
  <rowBreaks count="4" manualBreakCount="4">
    <brk id="28" max="16383" man="1"/>
    <brk id="70" max="16383" man="1"/>
    <brk id="91" max="16383" man="1"/>
    <brk id="131" max="16383" man="1"/>
  </rowBreaks>
  <drawing r:id="rId2"/>
  <legacyDrawing r:id="rId3"/>
  <oleObjects>
    <mc:AlternateContent xmlns:mc="http://schemas.openxmlformats.org/markup-compatibility/2006">
      <mc:Choice Requires="x14">
        <oleObject progId="Word.Picture.8" shapeId="9217" r:id="rId4">
          <objectPr defaultSize="0" autoPict="0" r:id="rId5">
            <anchor moveWithCells="1">
              <from>
                <xdr:col>0</xdr:col>
                <xdr:colOff>0</xdr:colOff>
                <xdr:row>0</xdr:row>
                <xdr:rowOff>76200</xdr:rowOff>
              </from>
              <to>
                <xdr:col>1</xdr:col>
                <xdr:colOff>28575</xdr:colOff>
                <xdr:row>1</xdr:row>
                <xdr:rowOff>228600</xdr:rowOff>
              </to>
            </anchor>
          </objectPr>
        </oleObject>
      </mc:Choice>
      <mc:Fallback>
        <oleObject progId="Word.Picture.8" shapeId="9217" r:id="rId4"/>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92024-EAE8-41F9-B592-9B16296F3BE2}">
  <dimension ref="A1:IV46"/>
  <sheetViews>
    <sheetView view="pageBreakPreview" zoomScale="115" zoomScaleNormal="100" zoomScaleSheetLayoutView="115" workbookViewId="0">
      <selection activeCell="F23" sqref="F23"/>
    </sheetView>
  </sheetViews>
  <sheetFormatPr defaultRowHeight="12.75" x14ac:dyDescent="0.2"/>
  <cols>
    <col min="1" max="1" width="12.140625" style="212" customWidth="1"/>
    <col min="2" max="2" width="40.42578125" style="212" customWidth="1"/>
    <col min="3" max="3" width="11.7109375" style="228" customWidth="1"/>
    <col min="4" max="4" width="3.140625" style="212" bestFit="1" customWidth="1"/>
    <col min="5" max="5" width="11" style="212" bestFit="1" customWidth="1"/>
    <col min="6" max="6" width="34.42578125" style="212" customWidth="1"/>
    <col min="7" max="7" width="10.5703125" style="212" bestFit="1" customWidth="1"/>
    <col min="8" max="8" width="9.140625" style="212"/>
    <col min="9" max="9" width="11.5703125" style="212" bestFit="1" customWidth="1"/>
    <col min="10" max="10" width="9.140625" style="212"/>
    <col min="11" max="11" width="11.5703125" style="212" bestFit="1" customWidth="1"/>
    <col min="12" max="256" width="9.140625" style="212"/>
    <col min="257" max="257" width="12.140625" style="212" customWidth="1"/>
    <col min="258" max="258" width="40.42578125" style="212" customWidth="1"/>
    <col min="259" max="259" width="11.7109375" style="212" customWidth="1"/>
    <col min="260" max="260" width="3.140625" style="212" bestFit="1" customWidth="1"/>
    <col min="261" max="261" width="11" style="212" bestFit="1" customWidth="1"/>
    <col min="262" max="262" width="34.42578125" style="212" customWidth="1"/>
    <col min="263" max="263" width="10.5703125" style="212" bestFit="1" customWidth="1"/>
    <col min="264" max="264" width="9.140625" style="212"/>
    <col min="265" max="265" width="11.5703125" style="212" bestFit="1" customWidth="1"/>
    <col min="266" max="266" width="9.140625" style="212"/>
    <col min="267" max="267" width="11.5703125" style="212" bestFit="1" customWidth="1"/>
    <col min="268" max="512" width="9.140625" style="212"/>
    <col min="513" max="513" width="12.140625" style="212" customWidth="1"/>
    <col min="514" max="514" width="40.42578125" style="212" customWidth="1"/>
    <col min="515" max="515" width="11.7109375" style="212" customWidth="1"/>
    <col min="516" max="516" width="3.140625" style="212" bestFit="1" customWidth="1"/>
    <col min="517" max="517" width="11" style="212" bestFit="1" customWidth="1"/>
    <col min="518" max="518" width="34.42578125" style="212" customWidth="1"/>
    <col min="519" max="519" width="10.5703125" style="212" bestFit="1" customWidth="1"/>
    <col min="520" max="520" width="9.140625" style="212"/>
    <col min="521" max="521" width="11.5703125" style="212" bestFit="1" customWidth="1"/>
    <col min="522" max="522" width="9.140625" style="212"/>
    <col min="523" max="523" width="11.5703125" style="212" bestFit="1" customWidth="1"/>
    <col min="524" max="768" width="9.140625" style="212"/>
    <col min="769" max="769" width="12.140625" style="212" customWidth="1"/>
    <col min="770" max="770" width="40.42578125" style="212" customWidth="1"/>
    <col min="771" max="771" width="11.7109375" style="212" customWidth="1"/>
    <col min="772" max="772" width="3.140625" style="212" bestFit="1" customWidth="1"/>
    <col min="773" max="773" width="11" style="212" bestFit="1" customWidth="1"/>
    <col min="774" max="774" width="34.42578125" style="212" customWidth="1"/>
    <col min="775" max="775" width="10.5703125" style="212" bestFit="1" customWidth="1"/>
    <col min="776" max="776" width="9.140625" style="212"/>
    <col min="777" max="777" width="11.5703125" style="212" bestFit="1" customWidth="1"/>
    <col min="778" max="778" width="9.140625" style="212"/>
    <col min="779" max="779" width="11.5703125" style="212" bestFit="1" customWidth="1"/>
    <col min="780" max="1024" width="9.140625" style="212"/>
    <col min="1025" max="1025" width="12.140625" style="212" customWidth="1"/>
    <col min="1026" max="1026" width="40.42578125" style="212" customWidth="1"/>
    <col min="1027" max="1027" width="11.7109375" style="212" customWidth="1"/>
    <col min="1028" max="1028" width="3.140625" style="212" bestFit="1" customWidth="1"/>
    <col min="1029" max="1029" width="11" style="212" bestFit="1" customWidth="1"/>
    <col min="1030" max="1030" width="34.42578125" style="212" customWidth="1"/>
    <col min="1031" max="1031" width="10.5703125" style="212" bestFit="1" customWidth="1"/>
    <col min="1032" max="1032" width="9.140625" style="212"/>
    <col min="1033" max="1033" width="11.5703125" style="212" bestFit="1" customWidth="1"/>
    <col min="1034" max="1034" width="9.140625" style="212"/>
    <col min="1035" max="1035" width="11.5703125" style="212" bestFit="1" customWidth="1"/>
    <col min="1036" max="1280" width="9.140625" style="212"/>
    <col min="1281" max="1281" width="12.140625" style="212" customWidth="1"/>
    <col min="1282" max="1282" width="40.42578125" style="212" customWidth="1"/>
    <col min="1283" max="1283" width="11.7109375" style="212" customWidth="1"/>
    <col min="1284" max="1284" width="3.140625" style="212" bestFit="1" customWidth="1"/>
    <col min="1285" max="1285" width="11" style="212" bestFit="1" customWidth="1"/>
    <col min="1286" max="1286" width="34.42578125" style="212" customWidth="1"/>
    <col min="1287" max="1287" width="10.5703125" style="212" bestFit="1" customWidth="1"/>
    <col min="1288" max="1288" width="9.140625" style="212"/>
    <col min="1289" max="1289" width="11.5703125" style="212" bestFit="1" customWidth="1"/>
    <col min="1290" max="1290" width="9.140625" style="212"/>
    <col min="1291" max="1291" width="11.5703125" style="212" bestFit="1" customWidth="1"/>
    <col min="1292" max="1536" width="9.140625" style="212"/>
    <col min="1537" max="1537" width="12.140625" style="212" customWidth="1"/>
    <col min="1538" max="1538" width="40.42578125" style="212" customWidth="1"/>
    <col min="1539" max="1539" width="11.7109375" style="212" customWidth="1"/>
    <col min="1540" max="1540" width="3.140625" style="212" bestFit="1" customWidth="1"/>
    <col min="1541" max="1541" width="11" style="212" bestFit="1" customWidth="1"/>
    <col min="1542" max="1542" width="34.42578125" style="212" customWidth="1"/>
    <col min="1543" max="1543" width="10.5703125" style="212" bestFit="1" customWidth="1"/>
    <col min="1544" max="1544" width="9.140625" style="212"/>
    <col min="1545" max="1545" width="11.5703125" style="212" bestFit="1" customWidth="1"/>
    <col min="1546" max="1546" width="9.140625" style="212"/>
    <col min="1547" max="1547" width="11.5703125" style="212" bestFit="1" customWidth="1"/>
    <col min="1548" max="1792" width="9.140625" style="212"/>
    <col min="1793" max="1793" width="12.140625" style="212" customWidth="1"/>
    <col min="1794" max="1794" width="40.42578125" style="212" customWidth="1"/>
    <col min="1795" max="1795" width="11.7109375" style="212" customWidth="1"/>
    <col min="1796" max="1796" width="3.140625" style="212" bestFit="1" customWidth="1"/>
    <col min="1797" max="1797" width="11" style="212" bestFit="1" customWidth="1"/>
    <col min="1798" max="1798" width="34.42578125" style="212" customWidth="1"/>
    <col min="1799" max="1799" width="10.5703125" style="212" bestFit="1" customWidth="1"/>
    <col min="1800" max="1800" width="9.140625" style="212"/>
    <col min="1801" max="1801" width="11.5703125" style="212" bestFit="1" customWidth="1"/>
    <col min="1802" max="1802" width="9.140625" style="212"/>
    <col min="1803" max="1803" width="11.5703125" style="212" bestFit="1" customWidth="1"/>
    <col min="1804" max="2048" width="9.140625" style="212"/>
    <col min="2049" max="2049" width="12.140625" style="212" customWidth="1"/>
    <col min="2050" max="2050" width="40.42578125" style="212" customWidth="1"/>
    <col min="2051" max="2051" width="11.7109375" style="212" customWidth="1"/>
    <col min="2052" max="2052" width="3.140625" style="212" bestFit="1" customWidth="1"/>
    <col min="2053" max="2053" width="11" style="212" bestFit="1" customWidth="1"/>
    <col min="2054" max="2054" width="34.42578125" style="212" customWidth="1"/>
    <col min="2055" max="2055" width="10.5703125" style="212" bestFit="1" customWidth="1"/>
    <col min="2056" max="2056" width="9.140625" style="212"/>
    <col min="2057" max="2057" width="11.5703125" style="212" bestFit="1" customWidth="1"/>
    <col min="2058" max="2058" width="9.140625" style="212"/>
    <col min="2059" max="2059" width="11.5703125" style="212" bestFit="1" customWidth="1"/>
    <col min="2060" max="2304" width="9.140625" style="212"/>
    <col min="2305" max="2305" width="12.140625" style="212" customWidth="1"/>
    <col min="2306" max="2306" width="40.42578125" style="212" customWidth="1"/>
    <col min="2307" max="2307" width="11.7109375" style="212" customWidth="1"/>
    <col min="2308" max="2308" width="3.140625" style="212" bestFit="1" customWidth="1"/>
    <col min="2309" max="2309" width="11" style="212" bestFit="1" customWidth="1"/>
    <col min="2310" max="2310" width="34.42578125" style="212" customWidth="1"/>
    <col min="2311" max="2311" width="10.5703125" style="212" bestFit="1" customWidth="1"/>
    <col min="2312" max="2312" width="9.140625" style="212"/>
    <col min="2313" max="2313" width="11.5703125" style="212" bestFit="1" customWidth="1"/>
    <col min="2314" max="2314" width="9.140625" style="212"/>
    <col min="2315" max="2315" width="11.5703125" style="212" bestFit="1" customWidth="1"/>
    <col min="2316" max="2560" width="9.140625" style="212"/>
    <col min="2561" max="2561" width="12.140625" style="212" customWidth="1"/>
    <col min="2562" max="2562" width="40.42578125" style="212" customWidth="1"/>
    <col min="2563" max="2563" width="11.7109375" style="212" customWidth="1"/>
    <col min="2564" max="2564" width="3.140625" style="212" bestFit="1" customWidth="1"/>
    <col min="2565" max="2565" width="11" style="212" bestFit="1" customWidth="1"/>
    <col min="2566" max="2566" width="34.42578125" style="212" customWidth="1"/>
    <col min="2567" max="2567" width="10.5703125" style="212" bestFit="1" customWidth="1"/>
    <col min="2568" max="2568" width="9.140625" style="212"/>
    <col min="2569" max="2569" width="11.5703125" style="212" bestFit="1" customWidth="1"/>
    <col min="2570" max="2570" width="9.140625" style="212"/>
    <col min="2571" max="2571" width="11.5703125" style="212" bestFit="1" customWidth="1"/>
    <col min="2572" max="2816" width="9.140625" style="212"/>
    <col min="2817" max="2817" width="12.140625" style="212" customWidth="1"/>
    <col min="2818" max="2818" width="40.42578125" style="212" customWidth="1"/>
    <col min="2819" max="2819" width="11.7109375" style="212" customWidth="1"/>
    <col min="2820" max="2820" width="3.140625" style="212" bestFit="1" customWidth="1"/>
    <col min="2821" max="2821" width="11" style="212" bestFit="1" customWidth="1"/>
    <col min="2822" max="2822" width="34.42578125" style="212" customWidth="1"/>
    <col min="2823" max="2823" width="10.5703125" style="212" bestFit="1" customWidth="1"/>
    <col min="2824" max="2824" width="9.140625" style="212"/>
    <col min="2825" max="2825" width="11.5703125" style="212" bestFit="1" customWidth="1"/>
    <col min="2826" max="2826" width="9.140625" style="212"/>
    <col min="2827" max="2827" width="11.5703125" style="212" bestFit="1" customWidth="1"/>
    <col min="2828" max="3072" width="9.140625" style="212"/>
    <col min="3073" max="3073" width="12.140625" style="212" customWidth="1"/>
    <col min="3074" max="3074" width="40.42578125" style="212" customWidth="1"/>
    <col min="3075" max="3075" width="11.7109375" style="212" customWidth="1"/>
    <col min="3076" max="3076" width="3.140625" style="212" bestFit="1" customWidth="1"/>
    <col min="3077" max="3077" width="11" style="212" bestFit="1" customWidth="1"/>
    <col min="3078" max="3078" width="34.42578125" style="212" customWidth="1"/>
    <col min="3079" max="3079" width="10.5703125" style="212" bestFit="1" customWidth="1"/>
    <col min="3080" max="3080" width="9.140625" style="212"/>
    <col min="3081" max="3081" width="11.5703125" style="212" bestFit="1" customWidth="1"/>
    <col min="3082" max="3082" width="9.140625" style="212"/>
    <col min="3083" max="3083" width="11.5703125" style="212" bestFit="1" customWidth="1"/>
    <col min="3084" max="3328" width="9.140625" style="212"/>
    <col min="3329" max="3329" width="12.140625" style="212" customWidth="1"/>
    <col min="3330" max="3330" width="40.42578125" style="212" customWidth="1"/>
    <col min="3331" max="3331" width="11.7109375" style="212" customWidth="1"/>
    <col min="3332" max="3332" width="3.140625" style="212" bestFit="1" customWidth="1"/>
    <col min="3333" max="3333" width="11" style="212" bestFit="1" customWidth="1"/>
    <col min="3334" max="3334" width="34.42578125" style="212" customWidth="1"/>
    <col min="3335" max="3335" width="10.5703125" style="212" bestFit="1" customWidth="1"/>
    <col min="3336" max="3336" width="9.140625" style="212"/>
    <col min="3337" max="3337" width="11.5703125" style="212" bestFit="1" customWidth="1"/>
    <col min="3338" max="3338" width="9.140625" style="212"/>
    <col min="3339" max="3339" width="11.5703125" style="212" bestFit="1" customWidth="1"/>
    <col min="3340" max="3584" width="9.140625" style="212"/>
    <col min="3585" max="3585" width="12.140625" style="212" customWidth="1"/>
    <col min="3586" max="3586" width="40.42578125" style="212" customWidth="1"/>
    <col min="3587" max="3587" width="11.7109375" style="212" customWidth="1"/>
    <col min="3588" max="3588" width="3.140625" style="212" bestFit="1" customWidth="1"/>
    <col min="3589" max="3589" width="11" style="212" bestFit="1" customWidth="1"/>
    <col min="3590" max="3590" width="34.42578125" style="212" customWidth="1"/>
    <col min="3591" max="3591" width="10.5703125" style="212" bestFit="1" customWidth="1"/>
    <col min="3592" max="3592" width="9.140625" style="212"/>
    <col min="3593" max="3593" width="11.5703125" style="212" bestFit="1" customWidth="1"/>
    <col min="3594" max="3594" width="9.140625" style="212"/>
    <col min="3595" max="3595" width="11.5703125" style="212" bestFit="1" customWidth="1"/>
    <col min="3596" max="3840" width="9.140625" style="212"/>
    <col min="3841" max="3841" width="12.140625" style="212" customWidth="1"/>
    <col min="3842" max="3842" width="40.42578125" style="212" customWidth="1"/>
    <col min="3843" max="3843" width="11.7109375" style="212" customWidth="1"/>
    <col min="3844" max="3844" width="3.140625" style="212" bestFit="1" customWidth="1"/>
    <col min="3845" max="3845" width="11" style="212" bestFit="1" customWidth="1"/>
    <col min="3846" max="3846" width="34.42578125" style="212" customWidth="1"/>
    <col min="3847" max="3847" width="10.5703125" style="212" bestFit="1" customWidth="1"/>
    <col min="3848" max="3848" width="9.140625" style="212"/>
    <col min="3849" max="3849" width="11.5703125" style="212" bestFit="1" customWidth="1"/>
    <col min="3850" max="3850" width="9.140625" style="212"/>
    <col min="3851" max="3851" width="11.5703125" style="212" bestFit="1" customWidth="1"/>
    <col min="3852" max="4096" width="9.140625" style="212"/>
    <col min="4097" max="4097" width="12.140625" style="212" customWidth="1"/>
    <col min="4098" max="4098" width="40.42578125" style="212" customWidth="1"/>
    <col min="4099" max="4099" width="11.7109375" style="212" customWidth="1"/>
    <col min="4100" max="4100" width="3.140625" style="212" bestFit="1" customWidth="1"/>
    <col min="4101" max="4101" width="11" style="212" bestFit="1" customWidth="1"/>
    <col min="4102" max="4102" width="34.42578125" style="212" customWidth="1"/>
    <col min="4103" max="4103" width="10.5703125" style="212" bestFit="1" customWidth="1"/>
    <col min="4104" max="4104" width="9.140625" style="212"/>
    <col min="4105" max="4105" width="11.5703125" style="212" bestFit="1" customWidth="1"/>
    <col min="4106" max="4106" width="9.140625" style="212"/>
    <col min="4107" max="4107" width="11.5703125" style="212" bestFit="1" customWidth="1"/>
    <col min="4108" max="4352" width="9.140625" style="212"/>
    <col min="4353" max="4353" width="12.140625" style="212" customWidth="1"/>
    <col min="4354" max="4354" width="40.42578125" style="212" customWidth="1"/>
    <col min="4355" max="4355" width="11.7109375" style="212" customWidth="1"/>
    <col min="4356" max="4356" width="3.140625" style="212" bestFit="1" customWidth="1"/>
    <col min="4357" max="4357" width="11" style="212" bestFit="1" customWidth="1"/>
    <col min="4358" max="4358" width="34.42578125" style="212" customWidth="1"/>
    <col min="4359" max="4359" width="10.5703125" style="212" bestFit="1" customWidth="1"/>
    <col min="4360" max="4360" width="9.140625" style="212"/>
    <col min="4361" max="4361" width="11.5703125" style="212" bestFit="1" customWidth="1"/>
    <col min="4362" max="4362" width="9.140625" style="212"/>
    <col min="4363" max="4363" width="11.5703125" style="212" bestFit="1" customWidth="1"/>
    <col min="4364" max="4608" width="9.140625" style="212"/>
    <col min="4609" max="4609" width="12.140625" style="212" customWidth="1"/>
    <col min="4610" max="4610" width="40.42578125" style="212" customWidth="1"/>
    <col min="4611" max="4611" width="11.7109375" style="212" customWidth="1"/>
    <col min="4612" max="4612" width="3.140625" style="212" bestFit="1" customWidth="1"/>
    <col min="4613" max="4613" width="11" style="212" bestFit="1" customWidth="1"/>
    <col min="4614" max="4614" width="34.42578125" style="212" customWidth="1"/>
    <col min="4615" max="4615" width="10.5703125" style="212" bestFit="1" customWidth="1"/>
    <col min="4616" max="4616" width="9.140625" style="212"/>
    <col min="4617" max="4617" width="11.5703125" style="212" bestFit="1" customWidth="1"/>
    <col min="4618" max="4618" width="9.140625" style="212"/>
    <col min="4619" max="4619" width="11.5703125" style="212" bestFit="1" customWidth="1"/>
    <col min="4620" max="4864" width="9.140625" style="212"/>
    <col min="4865" max="4865" width="12.140625" style="212" customWidth="1"/>
    <col min="4866" max="4866" width="40.42578125" style="212" customWidth="1"/>
    <col min="4867" max="4867" width="11.7109375" style="212" customWidth="1"/>
    <col min="4868" max="4868" width="3.140625" style="212" bestFit="1" customWidth="1"/>
    <col min="4869" max="4869" width="11" style="212" bestFit="1" customWidth="1"/>
    <col min="4870" max="4870" width="34.42578125" style="212" customWidth="1"/>
    <col min="4871" max="4871" width="10.5703125" style="212" bestFit="1" customWidth="1"/>
    <col min="4872" max="4872" width="9.140625" style="212"/>
    <col min="4873" max="4873" width="11.5703125" style="212" bestFit="1" customWidth="1"/>
    <col min="4874" max="4874" width="9.140625" style="212"/>
    <col min="4875" max="4875" width="11.5703125" style="212" bestFit="1" customWidth="1"/>
    <col min="4876" max="5120" width="9.140625" style="212"/>
    <col min="5121" max="5121" width="12.140625" style="212" customWidth="1"/>
    <col min="5122" max="5122" width="40.42578125" style="212" customWidth="1"/>
    <col min="5123" max="5123" width="11.7109375" style="212" customWidth="1"/>
    <col min="5124" max="5124" width="3.140625" style="212" bestFit="1" customWidth="1"/>
    <col min="5125" max="5125" width="11" style="212" bestFit="1" customWidth="1"/>
    <col min="5126" max="5126" width="34.42578125" style="212" customWidth="1"/>
    <col min="5127" max="5127" width="10.5703125" style="212" bestFit="1" customWidth="1"/>
    <col min="5128" max="5128" width="9.140625" style="212"/>
    <col min="5129" max="5129" width="11.5703125" style="212" bestFit="1" customWidth="1"/>
    <col min="5130" max="5130" width="9.140625" style="212"/>
    <col min="5131" max="5131" width="11.5703125" style="212" bestFit="1" customWidth="1"/>
    <col min="5132" max="5376" width="9.140625" style="212"/>
    <col min="5377" max="5377" width="12.140625" style="212" customWidth="1"/>
    <col min="5378" max="5378" width="40.42578125" style="212" customWidth="1"/>
    <col min="5379" max="5379" width="11.7109375" style="212" customWidth="1"/>
    <col min="5380" max="5380" width="3.140625" style="212" bestFit="1" customWidth="1"/>
    <col min="5381" max="5381" width="11" style="212" bestFit="1" customWidth="1"/>
    <col min="5382" max="5382" width="34.42578125" style="212" customWidth="1"/>
    <col min="5383" max="5383" width="10.5703125" style="212" bestFit="1" customWidth="1"/>
    <col min="5384" max="5384" width="9.140625" style="212"/>
    <col min="5385" max="5385" width="11.5703125" style="212" bestFit="1" customWidth="1"/>
    <col min="5386" max="5386" width="9.140625" style="212"/>
    <col min="5387" max="5387" width="11.5703125" style="212" bestFit="1" customWidth="1"/>
    <col min="5388" max="5632" width="9.140625" style="212"/>
    <col min="5633" max="5633" width="12.140625" style="212" customWidth="1"/>
    <col min="5634" max="5634" width="40.42578125" style="212" customWidth="1"/>
    <col min="5635" max="5635" width="11.7109375" style="212" customWidth="1"/>
    <col min="5636" max="5636" width="3.140625" style="212" bestFit="1" customWidth="1"/>
    <col min="5637" max="5637" width="11" style="212" bestFit="1" customWidth="1"/>
    <col min="5638" max="5638" width="34.42578125" style="212" customWidth="1"/>
    <col min="5639" max="5639" width="10.5703125" style="212" bestFit="1" customWidth="1"/>
    <col min="5640" max="5640" width="9.140625" style="212"/>
    <col min="5641" max="5641" width="11.5703125" style="212" bestFit="1" customWidth="1"/>
    <col min="5642" max="5642" width="9.140625" style="212"/>
    <col min="5643" max="5643" width="11.5703125" style="212" bestFit="1" customWidth="1"/>
    <col min="5644" max="5888" width="9.140625" style="212"/>
    <col min="5889" max="5889" width="12.140625" style="212" customWidth="1"/>
    <col min="5890" max="5890" width="40.42578125" style="212" customWidth="1"/>
    <col min="5891" max="5891" width="11.7109375" style="212" customWidth="1"/>
    <col min="5892" max="5892" width="3.140625" style="212" bestFit="1" customWidth="1"/>
    <col min="5893" max="5893" width="11" style="212" bestFit="1" customWidth="1"/>
    <col min="5894" max="5894" width="34.42578125" style="212" customWidth="1"/>
    <col min="5895" max="5895" width="10.5703125" style="212" bestFit="1" customWidth="1"/>
    <col min="5896" max="5896" width="9.140625" style="212"/>
    <col min="5897" max="5897" width="11.5703125" style="212" bestFit="1" customWidth="1"/>
    <col min="5898" max="5898" width="9.140625" style="212"/>
    <col min="5899" max="5899" width="11.5703125" style="212" bestFit="1" customWidth="1"/>
    <col min="5900" max="6144" width="9.140625" style="212"/>
    <col min="6145" max="6145" width="12.140625" style="212" customWidth="1"/>
    <col min="6146" max="6146" width="40.42578125" style="212" customWidth="1"/>
    <col min="6147" max="6147" width="11.7109375" style="212" customWidth="1"/>
    <col min="6148" max="6148" width="3.140625" style="212" bestFit="1" customWidth="1"/>
    <col min="6149" max="6149" width="11" style="212" bestFit="1" customWidth="1"/>
    <col min="6150" max="6150" width="34.42578125" style="212" customWidth="1"/>
    <col min="6151" max="6151" width="10.5703125" style="212" bestFit="1" customWidth="1"/>
    <col min="6152" max="6152" width="9.140625" style="212"/>
    <col min="6153" max="6153" width="11.5703125" style="212" bestFit="1" customWidth="1"/>
    <col min="6154" max="6154" width="9.140625" style="212"/>
    <col min="6155" max="6155" width="11.5703125" style="212" bestFit="1" customWidth="1"/>
    <col min="6156" max="6400" width="9.140625" style="212"/>
    <col min="6401" max="6401" width="12.140625" style="212" customWidth="1"/>
    <col min="6402" max="6402" width="40.42578125" style="212" customWidth="1"/>
    <col min="6403" max="6403" width="11.7109375" style="212" customWidth="1"/>
    <col min="6404" max="6404" width="3.140625" style="212" bestFit="1" customWidth="1"/>
    <col min="6405" max="6405" width="11" style="212" bestFit="1" customWidth="1"/>
    <col min="6406" max="6406" width="34.42578125" style="212" customWidth="1"/>
    <col min="6407" max="6407" width="10.5703125" style="212" bestFit="1" customWidth="1"/>
    <col min="6408" max="6408" width="9.140625" style="212"/>
    <col min="6409" max="6409" width="11.5703125" style="212" bestFit="1" customWidth="1"/>
    <col min="6410" max="6410" width="9.140625" style="212"/>
    <col min="6411" max="6411" width="11.5703125" style="212" bestFit="1" customWidth="1"/>
    <col min="6412" max="6656" width="9.140625" style="212"/>
    <col min="6657" max="6657" width="12.140625" style="212" customWidth="1"/>
    <col min="6658" max="6658" width="40.42578125" style="212" customWidth="1"/>
    <col min="6659" max="6659" width="11.7109375" style="212" customWidth="1"/>
    <col min="6660" max="6660" width="3.140625" style="212" bestFit="1" customWidth="1"/>
    <col min="6661" max="6661" width="11" style="212" bestFit="1" customWidth="1"/>
    <col min="6662" max="6662" width="34.42578125" style="212" customWidth="1"/>
    <col min="6663" max="6663" width="10.5703125" style="212" bestFit="1" customWidth="1"/>
    <col min="6664" max="6664" width="9.140625" style="212"/>
    <col min="6665" max="6665" width="11.5703125" style="212" bestFit="1" customWidth="1"/>
    <col min="6666" max="6666" width="9.140625" style="212"/>
    <col min="6667" max="6667" width="11.5703125" style="212" bestFit="1" customWidth="1"/>
    <col min="6668" max="6912" width="9.140625" style="212"/>
    <col min="6913" max="6913" width="12.140625" style="212" customWidth="1"/>
    <col min="6914" max="6914" width="40.42578125" style="212" customWidth="1"/>
    <col min="6915" max="6915" width="11.7109375" style="212" customWidth="1"/>
    <col min="6916" max="6916" width="3.140625" style="212" bestFit="1" customWidth="1"/>
    <col min="6917" max="6917" width="11" style="212" bestFit="1" customWidth="1"/>
    <col min="6918" max="6918" width="34.42578125" style="212" customWidth="1"/>
    <col min="6919" max="6919" width="10.5703125" style="212" bestFit="1" customWidth="1"/>
    <col min="6920" max="6920" width="9.140625" style="212"/>
    <col min="6921" max="6921" width="11.5703125" style="212" bestFit="1" customWidth="1"/>
    <col min="6922" max="6922" width="9.140625" style="212"/>
    <col min="6923" max="6923" width="11.5703125" style="212" bestFit="1" customWidth="1"/>
    <col min="6924" max="7168" width="9.140625" style="212"/>
    <col min="7169" max="7169" width="12.140625" style="212" customWidth="1"/>
    <col min="7170" max="7170" width="40.42578125" style="212" customWidth="1"/>
    <col min="7171" max="7171" width="11.7109375" style="212" customWidth="1"/>
    <col min="7172" max="7172" width="3.140625" style="212" bestFit="1" customWidth="1"/>
    <col min="7173" max="7173" width="11" style="212" bestFit="1" customWidth="1"/>
    <col min="7174" max="7174" width="34.42578125" style="212" customWidth="1"/>
    <col min="7175" max="7175" width="10.5703125" style="212" bestFit="1" customWidth="1"/>
    <col min="7176" max="7176" width="9.140625" style="212"/>
    <col min="7177" max="7177" width="11.5703125" style="212" bestFit="1" customWidth="1"/>
    <col min="7178" max="7178" width="9.140625" style="212"/>
    <col min="7179" max="7179" width="11.5703125" style="212" bestFit="1" customWidth="1"/>
    <col min="7180" max="7424" width="9.140625" style="212"/>
    <col min="7425" max="7425" width="12.140625" style="212" customWidth="1"/>
    <col min="7426" max="7426" width="40.42578125" style="212" customWidth="1"/>
    <col min="7427" max="7427" width="11.7109375" style="212" customWidth="1"/>
    <col min="7428" max="7428" width="3.140625" style="212" bestFit="1" customWidth="1"/>
    <col min="7429" max="7429" width="11" style="212" bestFit="1" customWidth="1"/>
    <col min="7430" max="7430" width="34.42578125" style="212" customWidth="1"/>
    <col min="7431" max="7431" width="10.5703125" style="212" bestFit="1" customWidth="1"/>
    <col min="7432" max="7432" width="9.140625" style="212"/>
    <col min="7433" max="7433" width="11.5703125" style="212" bestFit="1" customWidth="1"/>
    <col min="7434" max="7434" width="9.140625" style="212"/>
    <col min="7435" max="7435" width="11.5703125" style="212" bestFit="1" customWidth="1"/>
    <col min="7436" max="7680" width="9.140625" style="212"/>
    <col min="7681" max="7681" width="12.140625" style="212" customWidth="1"/>
    <col min="7682" max="7682" width="40.42578125" style="212" customWidth="1"/>
    <col min="7683" max="7683" width="11.7109375" style="212" customWidth="1"/>
    <col min="7684" max="7684" width="3.140625" style="212" bestFit="1" customWidth="1"/>
    <col min="7685" max="7685" width="11" style="212" bestFit="1" customWidth="1"/>
    <col min="7686" max="7686" width="34.42578125" style="212" customWidth="1"/>
    <col min="7687" max="7687" width="10.5703125" style="212" bestFit="1" customWidth="1"/>
    <col min="7688" max="7688" width="9.140625" style="212"/>
    <col min="7689" max="7689" width="11.5703125" style="212" bestFit="1" customWidth="1"/>
    <col min="7690" max="7690" width="9.140625" style="212"/>
    <col min="7691" max="7691" width="11.5703125" style="212" bestFit="1" customWidth="1"/>
    <col min="7692" max="7936" width="9.140625" style="212"/>
    <col min="7937" max="7937" width="12.140625" style="212" customWidth="1"/>
    <col min="7938" max="7938" width="40.42578125" style="212" customWidth="1"/>
    <col min="7939" max="7939" width="11.7109375" style="212" customWidth="1"/>
    <col min="7940" max="7940" width="3.140625" style="212" bestFit="1" customWidth="1"/>
    <col min="7941" max="7941" width="11" style="212" bestFit="1" customWidth="1"/>
    <col min="7942" max="7942" width="34.42578125" style="212" customWidth="1"/>
    <col min="7943" max="7943" width="10.5703125" style="212" bestFit="1" customWidth="1"/>
    <col min="7944" max="7944" width="9.140625" style="212"/>
    <col min="7945" max="7945" width="11.5703125" style="212" bestFit="1" customWidth="1"/>
    <col min="7946" max="7946" width="9.140625" style="212"/>
    <col min="7947" max="7947" width="11.5703125" style="212" bestFit="1" customWidth="1"/>
    <col min="7948" max="8192" width="9.140625" style="212"/>
    <col min="8193" max="8193" width="12.140625" style="212" customWidth="1"/>
    <col min="8194" max="8194" width="40.42578125" style="212" customWidth="1"/>
    <col min="8195" max="8195" width="11.7109375" style="212" customWidth="1"/>
    <col min="8196" max="8196" width="3.140625" style="212" bestFit="1" customWidth="1"/>
    <col min="8197" max="8197" width="11" style="212" bestFit="1" customWidth="1"/>
    <col min="8198" max="8198" width="34.42578125" style="212" customWidth="1"/>
    <col min="8199" max="8199" width="10.5703125" style="212" bestFit="1" customWidth="1"/>
    <col min="8200" max="8200" width="9.140625" style="212"/>
    <col min="8201" max="8201" width="11.5703125" style="212" bestFit="1" customWidth="1"/>
    <col min="8202" max="8202" width="9.140625" style="212"/>
    <col min="8203" max="8203" width="11.5703125" style="212" bestFit="1" customWidth="1"/>
    <col min="8204" max="8448" width="9.140625" style="212"/>
    <col min="8449" max="8449" width="12.140625" style="212" customWidth="1"/>
    <col min="8450" max="8450" width="40.42578125" style="212" customWidth="1"/>
    <col min="8451" max="8451" width="11.7109375" style="212" customWidth="1"/>
    <col min="8452" max="8452" width="3.140625" style="212" bestFit="1" customWidth="1"/>
    <col min="8453" max="8453" width="11" style="212" bestFit="1" customWidth="1"/>
    <col min="8454" max="8454" width="34.42578125" style="212" customWidth="1"/>
    <col min="8455" max="8455" width="10.5703125" style="212" bestFit="1" customWidth="1"/>
    <col min="8456" max="8456" width="9.140625" style="212"/>
    <col min="8457" max="8457" width="11.5703125" style="212" bestFit="1" customWidth="1"/>
    <col min="8458" max="8458" width="9.140625" style="212"/>
    <col min="8459" max="8459" width="11.5703125" style="212" bestFit="1" customWidth="1"/>
    <col min="8460" max="8704" width="9.140625" style="212"/>
    <col min="8705" max="8705" width="12.140625" style="212" customWidth="1"/>
    <col min="8706" max="8706" width="40.42578125" style="212" customWidth="1"/>
    <col min="8707" max="8707" width="11.7109375" style="212" customWidth="1"/>
    <col min="8708" max="8708" width="3.140625" style="212" bestFit="1" customWidth="1"/>
    <col min="8709" max="8709" width="11" style="212" bestFit="1" customWidth="1"/>
    <col min="8710" max="8710" width="34.42578125" style="212" customWidth="1"/>
    <col min="8711" max="8711" width="10.5703125" style="212" bestFit="1" customWidth="1"/>
    <col min="8712" max="8712" width="9.140625" style="212"/>
    <col min="8713" max="8713" width="11.5703125" style="212" bestFit="1" customWidth="1"/>
    <col min="8714" max="8714" width="9.140625" style="212"/>
    <col min="8715" max="8715" width="11.5703125" style="212" bestFit="1" customWidth="1"/>
    <col min="8716" max="8960" width="9.140625" style="212"/>
    <col min="8961" max="8961" width="12.140625" style="212" customWidth="1"/>
    <col min="8962" max="8962" width="40.42578125" style="212" customWidth="1"/>
    <col min="8963" max="8963" width="11.7109375" style="212" customWidth="1"/>
    <col min="8964" max="8964" width="3.140625" style="212" bestFit="1" customWidth="1"/>
    <col min="8965" max="8965" width="11" style="212" bestFit="1" customWidth="1"/>
    <col min="8966" max="8966" width="34.42578125" style="212" customWidth="1"/>
    <col min="8967" max="8967" width="10.5703125" style="212" bestFit="1" customWidth="1"/>
    <col min="8968" max="8968" width="9.140625" style="212"/>
    <col min="8969" max="8969" width="11.5703125" style="212" bestFit="1" customWidth="1"/>
    <col min="8970" max="8970" width="9.140625" style="212"/>
    <col min="8971" max="8971" width="11.5703125" style="212" bestFit="1" customWidth="1"/>
    <col min="8972" max="9216" width="9.140625" style="212"/>
    <col min="9217" max="9217" width="12.140625" style="212" customWidth="1"/>
    <col min="9218" max="9218" width="40.42578125" style="212" customWidth="1"/>
    <col min="9219" max="9219" width="11.7109375" style="212" customWidth="1"/>
    <col min="9220" max="9220" width="3.140625" style="212" bestFit="1" customWidth="1"/>
    <col min="9221" max="9221" width="11" style="212" bestFit="1" customWidth="1"/>
    <col min="9222" max="9222" width="34.42578125" style="212" customWidth="1"/>
    <col min="9223" max="9223" width="10.5703125" style="212" bestFit="1" customWidth="1"/>
    <col min="9224" max="9224" width="9.140625" style="212"/>
    <col min="9225" max="9225" width="11.5703125" style="212" bestFit="1" customWidth="1"/>
    <col min="9226" max="9226" width="9.140625" style="212"/>
    <col min="9227" max="9227" width="11.5703125" style="212" bestFit="1" customWidth="1"/>
    <col min="9228" max="9472" width="9.140625" style="212"/>
    <col min="9473" max="9473" width="12.140625" style="212" customWidth="1"/>
    <col min="9474" max="9474" width="40.42578125" style="212" customWidth="1"/>
    <col min="9475" max="9475" width="11.7109375" style="212" customWidth="1"/>
    <col min="9476" max="9476" width="3.140625" style="212" bestFit="1" customWidth="1"/>
    <col min="9477" max="9477" width="11" style="212" bestFit="1" customWidth="1"/>
    <col min="9478" max="9478" width="34.42578125" style="212" customWidth="1"/>
    <col min="9479" max="9479" width="10.5703125" style="212" bestFit="1" customWidth="1"/>
    <col min="9480" max="9480" width="9.140625" style="212"/>
    <col min="9481" max="9481" width="11.5703125" style="212" bestFit="1" customWidth="1"/>
    <col min="9482" max="9482" width="9.140625" style="212"/>
    <col min="9483" max="9483" width="11.5703125" style="212" bestFit="1" customWidth="1"/>
    <col min="9484" max="9728" width="9.140625" style="212"/>
    <col min="9729" max="9729" width="12.140625" style="212" customWidth="1"/>
    <col min="9730" max="9730" width="40.42578125" style="212" customWidth="1"/>
    <col min="9731" max="9731" width="11.7109375" style="212" customWidth="1"/>
    <col min="9732" max="9732" width="3.140625" style="212" bestFit="1" customWidth="1"/>
    <col min="9733" max="9733" width="11" style="212" bestFit="1" customWidth="1"/>
    <col min="9734" max="9734" width="34.42578125" style="212" customWidth="1"/>
    <col min="9735" max="9735" width="10.5703125" style="212" bestFit="1" customWidth="1"/>
    <col min="9736" max="9736" width="9.140625" style="212"/>
    <col min="9737" max="9737" width="11.5703125" style="212" bestFit="1" customWidth="1"/>
    <col min="9738" max="9738" width="9.140625" style="212"/>
    <col min="9739" max="9739" width="11.5703125" style="212" bestFit="1" customWidth="1"/>
    <col min="9740" max="9984" width="9.140625" style="212"/>
    <col min="9985" max="9985" width="12.140625" style="212" customWidth="1"/>
    <col min="9986" max="9986" width="40.42578125" style="212" customWidth="1"/>
    <col min="9987" max="9987" width="11.7109375" style="212" customWidth="1"/>
    <col min="9988" max="9988" width="3.140625" style="212" bestFit="1" customWidth="1"/>
    <col min="9989" max="9989" width="11" style="212" bestFit="1" customWidth="1"/>
    <col min="9990" max="9990" width="34.42578125" style="212" customWidth="1"/>
    <col min="9991" max="9991" width="10.5703125" style="212" bestFit="1" customWidth="1"/>
    <col min="9992" max="9992" width="9.140625" style="212"/>
    <col min="9993" max="9993" width="11.5703125" style="212" bestFit="1" customWidth="1"/>
    <col min="9994" max="9994" width="9.140625" style="212"/>
    <col min="9995" max="9995" width="11.5703125" style="212" bestFit="1" customWidth="1"/>
    <col min="9996" max="10240" width="9.140625" style="212"/>
    <col min="10241" max="10241" width="12.140625" style="212" customWidth="1"/>
    <col min="10242" max="10242" width="40.42578125" style="212" customWidth="1"/>
    <col min="10243" max="10243" width="11.7109375" style="212" customWidth="1"/>
    <col min="10244" max="10244" width="3.140625" style="212" bestFit="1" customWidth="1"/>
    <col min="10245" max="10245" width="11" style="212" bestFit="1" customWidth="1"/>
    <col min="10246" max="10246" width="34.42578125" style="212" customWidth="1"/>
    <col min="10247" max="10247" width="10.5703125" style="212" bestFit="1" customWidth="1"/>
    <col min="10248" max="10248" width="9.140625" style="212"/>
    <col min="10249" max="10249" width="11.5703125" style="212" bestFit="1" customWidth="1"/>
    <col min="10250" max="10250" width="9.140625" style="212"/>
    <col min="10251" max="10251" width="11.5703125" style="212" bestFit="1" customWidth="1"/>
    <col min="10252" max="10496" width="9.140625" style="212"/>
    <col min="10497" max="10497" width="12.140625" style="212" customWidth="1"/>
    <col min="10498" max="10498" width="40.42578125" style="212" customWidth="1"/>
    <col min="10499" max="10499" width="11.7109375" style="212" customWidth="1"/>
    <col min="10500" max="10500" width="3.140625" style="212" bestFit="1" customWidth="1"/>
    <col min="10501" max="10501" width="11" style="212" bestFit="1" customWidth="1"/>
    <col min="10502" max="10502" width="34.42578125" style="212" customWidth="1"/>
    <col min="10503" max="10503" width="10.5703125" style="212" bestFit="1" customWidth="1"/>
    <col min="10504" max="10504" width="9.140625" style="212"/>
    <col min="10505" max="10505" width="11.5703125" style="212" bestFit="1" customWidth="1"/>
    <col min="10506" max="10506" width="9.140625" style="212"/>
    <col min="10507" max="10507" width="11.5703125" style="212" bestFit="1" customWidth="1"/>
    <col min="10508" max="10752" width="9.140625" style="212"/>
    <col min="10753" max="10753" width="12.140625" style="212" customWidth="1"/>
    <col min="10754" max="10754" width="40.42578125" style="212" customWidth="1"/>
    <col min="10755" max="10755" width="11.7109375" style="212" customWidth="1"/>
    <col min="10756" max="10756" width="3.140625" style="212" bestFit="1" customWidth="1"/>
    <col min="10757" max="10757" width="11" style="212" bestFit="1" customWidth="1"/>
    <col min="10758" max="10758" width="34.42578125" style="212" customWidth="1"/>
    <col min="10759" max="10759" width="10.5703125" style="212" bestFit="1" customWidth="1"/>
    <col min="10760" max="10760" width="9.140625" style="212"/>
    <col min="10761" max="10761" width="11.5703125" style="212" bestFit="1" customWidth="1"/>
    <col min="10762" max="10762" width="9.140625" style="212"/>
    <col min="10763" max="10763" width="11.5703125" style="212" bestFit="1" customWidth="1"/>
    <col min="10764" max="11008" width="9.140625" style="212"/>
    <col min="11009" max="11009" width="12.140625" style="212" customWidth="1"/>
    <col min="11010" max="11010" width="40.42578125" style="212" customWidth="1"/>
    <col min="11011" max="11011" width="11.7109375" style="212" customWidth="1"/>
    <col min="11012" max="11012" width="3.140625" style="212" bestFit="1" customWidth="1"/>
    <col min="11013" max="11013" width="11" style="212" bestFit="1" customWidth="1"/>
    <col min="11014" max="11014" width="34.42578125" style="212" customWidth="1"/>
    <col min="11015" max="11015" width="10.5703125" style="212" bestFit="1" customWidth="1"/>
    <col min="11016" max="11016" width="9.140625" style="212"/>
    <col min="11017" max="11017" width="11.5703125" style="212" bestFit="1" customWidth="1"/>
    <col min="11018" max="11018" width="9.140625" style="212"/>
    <col min="11019" max="11019" width="11.5703125" style="212" bestFit="1" customWidth="1"/>
    <col min="11020" max="11264" width="9.140625" style="212"/>
    <col min="11265" max="11265" width="12.140625" style="212" customWidth="1"/>
    <col min="11266" max="11266" width="40.42578125" style="212" customWidth="1"/>
    <col min="11267" max="11267" width="11.7109375" style="212" customWidth="1"/>
    <col min="11268" max="11268" width="3.140625" style="212" bestFit="1" customWidth="1"/>
    <col min="11269" max="11269" width="11" style="212" bestFit="1" customWidth="1"/>
    <col min="11270" max="11270" width="34.42578125" style="212" customWidth="1"/>
    <col min="11271" max="11271" width="10.5703125" style="212" bestFit="1" customWidth="1"/>
    <col min="11272" max="11272" width="9.140625" style="212"/>
    <col min="11273" max="11273" width="11.5703125" style="212" bestFit="1" customWidth="1"/>
    <col min="11274" max="11274" width="9.140625" style="212"/>
    <col min="11275" max="11275" width="11.5703125" style="212" bestFit="1" customWidth="1"/>
    <col min="11276" max="11520" width="9.140625" style="212"/>
    <col min="11521" max="11521" width="12.140625" style="212" customWidth="1"/>
    <col min="11522" max="11522" width="40.42578125" style="212" customWidth="1"/>
    <col min="11523" max="11523" width="11.7109375" style="212" customWidth="1"/>
    <col min="11524" max="11524" width="3.140625" style="212" bestFit="1" customWidth="1"/>
    <col min="11525" max="11525" width="11" style="212" bestFit="1" customWidth="1"/>
    <col min="11526" max="11526" width="34.42578125" style="212" customWidth="1"/>
    <col min="11527" max="11527" width="10.5703125" style="212" bestFit="1" customWidth="1"/>
    <col min="11528" max="11528" width="9.140625" style="212"/>
    <col min="11529" max="11529" width="11.5703125" style="212" bestFit="1" customWidth="1"/>
    <col min="11530" max="11530" width="9.140625" style="212"/>
    <col min="11531" max="11531" width="11.5703125" style="212" bestFit="1" customWidth="1"/>
    <col min="11532" max="11776" width="9.140625" style="212"/>
    <col min="11777" max="11777" width="12.140625" style="212" customWidth="1"/>
    <col min="11778" max="11778" width="40.42578125" style="212" customWidth="1"/>
    <col min="11779" max="11779" width="11.7109375" style="212" customWidth="1"/>
    <col min="11780" max="11780" width="3.140625" style="212" bestFit="1" customWidth="1"/>
    <col min="11781" max="11781" width="11" style="212" bestFit="1" customWidth="1"/>
    <col min="11782" max="11782" width="34.42578125" style="212" customWidth="1"/>
    <col min="11783" max="11783" width="10.5703125" style="212" bestFit="1" customWidth="1"/>
    <col min="11784" max="11784" width="9.140625" style="212"/>
    <col min="11785" max="11785" width="11.5703125" style="212" bestFit="1" customWidth="1"/>
    <col min="11786" max="11786" width="9.140625" style="212"/>
    <col min="11787" max="11787" width="11.5703125" style="212" bestFit="1" customWidth="1"/>
    <col min="11788" max="12032" width="9.140625" style="212"/>
    <col min="12033" max="12033" width="12.140625" style="212" customWidth="1"/>
    <col min="12034" max="12034" width="40.42578125" style="212" customWidth="1"/>
    <col min="12035" max="12035" width="11.7109375" style="212" customWidth="1"/>
    <col min="12036" max="12036" width="3.140625" style="212" bestFit="1" customWidth="1"/>
    <col min="12037" max="12037" width="11" style="212" bestFit="1" customWidth="1"/>
    <col min="12038" max="12038" width="34.42578125" style="212" customWidth="1"/>
    <col min="12039" max="12039" width="10.5703125" style="212" bestFit="1" customWidth="1"/>
    <col min="12040" max="12040" width="9.140625" style="212"/>
    <col min="12041" max="12041" width="11.5703125" style="212" bestFit="1" customWidth="1"/>
    <col min="12042" max="12042" width="9.140625" style="212"/>
    <col min="12043" max="12043" width="11.5703125" style="212" bestFit="1" customWidth="1"/>
    <col min="12044" max="12288" width="9.140625" style="212"/>
    <col min="12289" max="12289" width="12.140625" style="212" customWidth="1"/>
    <col min="12290" max="12290" width="40.42578125" style="212" customWidth="1"/>
    <col min="12291" max="12291" width="11.7109375" style="212" customWidth="1"/>
    <col min="12292" max="12292" width="3.140625" style="212" bestFit="1" customWidth="1"/>
    <col min="12293" max="12293" width="11" style="212" bestFit="1" customWidth="1"/>
    <col min="12294" max="12294" width="34.42578125" style="212" customWidth="1"/>
    <col min="12295" max="12295" width="10.5703125" style="212" bestFit="1" customWidth="1"/>
    <col min="12296" max="12296" width="9.140625" style="212"/>
    <col min="12297" max="12297" width="11.5703125" style="212" bestFit="1" customWidth="1"/>
    <col min="12298" max="12298" width="9.140625" style="212"/>
    <col min="12299" max="12299" width="11.5703125" style="212" bestFit="1" customWidth="1"/>
    <col min="12300" max="12544" width="9.140625" style="212"/>
    <col min="12545" max="12545" width="12.140625" style="212" customWidth="1"/>
    <col min="12546" max="12546" width="40.42578125" style="212" customWidth="1"/>
    <col min="12547" max="12547" width="11.7109375" style="212" customWidth="1"/>
    <col min="12548" max="12548" width="3.140625" style="212" bestFit="1" customWidth="1"/>
    <col min="12549" max="12549" width="11" style="212" bestFit="1" customWidth="1"/>
    <col min="12550" max="12550" width="34.42578125" style="212" customWidth="1"/>
    <col min="12551" max="12551" width="10.5703125" style="212" bestFit="1" customWidth="1"/>
    <col min="12552" max="12552" width="9.140625" style="212"/>
    <col min="12553" max="12553" width="11.5703125" style="212" bestFit="1" customWidth="1"/>
    <col min="12554" max="12554" width="9.140625" style="212"/>
    <col min="12555" max="12555" width="11.5703125" style="212" bestFit="1" customWidth="1"/>
    <col min="12556" max="12800" width="9.140625" style="212"/>
    <col min="12801" max="12801" width="12.140625" style="212" customWidth="1"/>
    <col min="12802" max="12802" width="40.42578125" style="212" customWidth="1"/>
    <col min="12803" max="12803" width="11.7109375" style="212" customWidth="1"/>
    <col min="12804" max="12804" width="3.140625" style="212" bestFit="1" customWidth="1"/>
    <col min="12805" max="12805" width="11" style="212" bestFit="1" customWidth="1"/>
    <col min="12806" max="12806" width="34.42578125" style="212" customWidth="1"/>
    <col min="12807" max="12807" width="10.5703125" style="212" bestFit="1" customWidth="1"/>
    <col min="12808" max="12808" width="9.140625" style="212"/>
    <col min="12809" max="12809" width="11.5703125" style="212" bestFit="1" customWidth="1"/>
    <col min="12810" max="12810" width="9.140625" style="212"/>
    <col min="12811" max="12811" width="11.5703125" style="212" bestFit="1" customWidth="1"/>
    <col min="12812" max="13056" width="9.140625" style="212"/>
    <col min="13057" max="13057" width="12.140625" style="212" customWidth="1"/>
    <col min="13058" max="13058" width="40.42578125" style="212" customWidth="1"/>
    <col min="13059" max="13059" width="11.7109375" style="212" customWidth="1"/>
    <col min="13060" max="13060" width="3.140625" style="212" bestFit="1" customWidth="1"/>
    <col min="13061" max="13061" width="11" style="212" bestFit="1" customWidth="1"/>
    <col min="13062" max="13062" width="34.42578125" style="212" customWidth="1"/>
    <col min="13063" max="13063" width="10.5703125" style="212" bestFit="1" customWidth="1"/>
    <col min="13064" max="13064" width="9.140625" style="212"/>
    <col min="13065" max="13065" width="11.5703125" style="212" bestFit="1" customWidth="1"/>
    <col min="13066" max="13066" width="9.140625" style="212"/>
    <col min="13067" max="13067" width="11.5703125" style="212" bestFit="1" customWidth="1"/>
    <col min="13068" max="13312" width="9.140625" style="212"/>
    <col min="13313" max="13313" width="12.140625" style="212" customWidth="1"/>
    <col min="13314" max="13314" width="40.42578125" style="212" customWidth="1"/>
    <col min="13315" max="13315" width="11.7109375" style="212" customWidth="1"/>
    <col min="13316" max="13316" width="3.140625" style="212" bestFit="1" customWidth="1"/>
    <col min="13317" max="13317" width="11" style="212" bestFit="1" customWidth="1"/>
    <col min="13318" max="13318" width="34.42578125" style="212" customWidth="1"/>
    <col min="13319" max="13319" width="10.5703125" style="212" bestFit="1" customWidth="1"/>
    <col min="13320" max="13320" width="9.140625" style="212"/>
    <col min="13321" max="13321" width="11.5703125" style="212" bestFit="1" customWidth="1"/>
    <col min="13322" max="13322" width="9.140625" style="212"/>
    <col min="13323" max="13323" width="11.5703125" style="212" bestFit="1" customWidth="1"/>
    <col min="13324" max="13568" width="9.140625" style="212"/>
    <col min="13569" max="13569" width="12.140625" style="212" customWidth="1"/>
    <col min="13570" max="13570" width="40.42578125" style="212" customWidth="1"/>
    <col min="13571" max="13571" width="11.7109375" style="212" customWidth="1"/>
    <col min="13572" max="13572" width="3.140625" style="212" bestFit="1" customWidth="1"/>
    <col min="13573" max="13573" width="11" style="212" bestFit="1" customWidth="1"/>
    <col min="13574" max="13574" width="34.42578125" style="212" customWidth="1"/>
    <col min="13575" max="13575" width="10.5703125" style="212" bestFit="1" customWidth="1"/>
    <col min="13576" max="13576" width="9.140625" style="212"/>
    <col min="13577" max="13577" width="11.5703125" style="212" bestFit="1" customWidth="1"/>
    <col min="13578" max="13578" width="9.140625" style="212"/>
    <col min="13579" max="13579" width="11.5703125" style="212" bestFit="1" customWidth="1"/>
    <col min="13580" max="13824" width="9.140625" style="212"/>
    <col min="13825" max="13825" width="12.140625" style="212" customWidth="1"/>
    <col min="13826" max="13826" width="40.42578125" style="212" customWidth="1"/>
    <col min="13827" max="13827" width="11.7109375" style="212" customWidth="1"/>
    <col min="13828" max="13828" width="3.140625" style="212" bestFit="1" customWidth="1"/>
    <col min="13829" max="13829" width="11" style="212" bestFit="1" customWidth="1"/>
    <col min="13830" max="13830" width="34.42578125" style="212" customWidth="1"/>
    <col min="13831" max="13831" width="10.5703125" style="212" bestFit="1" customWidth="1"/>
    <col min="13832" max="13832" width="9.140625" style="212"/>
    <col min="13833" max="13833" width="11.5703125" style="212" bestFit="1" customWidth="1"/>
    <col min="13834" max="13834" width="9.140625" style="212"/>
    <col min="13835" max="13835" width="11.5703125" style="212" bestFit="1" customWidth="1"/>
    <col min="13836" max="14080" width="9.140625" style="212"/>
    <col min="14081" max="14081" width="12.140625" style="212" customWidth="1"/>
    <col min="14082" max="14082" width="40.42578125" style="212" customWidth="1"/>
    <col min="14083" max="14083" width="11.7109375" style="212" customWidth="1"/>
    <col min="14084" max="14084" width="3.140625" style="212" bestFit="1" customWidth="1"/>
    <col min="14085" max="14085" width="11" style="212" bestFit="1" customWidth="1"/>
    <col min="14086" max="14086" width="34.42578125" style="212" customWidth="1"/>
    <col min="14087" max="14087" width="10.5703125" style="212" bestFit="1" customWidth="1"/>
    <col min="14088" max="14088" width="9.140625" style="212"/>
    <col min="14089" max="14089" width="11.5703125" style="212" bestFit="1" customWidth="1"/>
    <col min="14090" max="14090" width="9.140625" style="212"/>
    <col min="14091" max="14091" width="11.5703125" style="212" bestFit="1" customWidth="1"/>
    <col min="14092" max="14336" width="9.140625" style="212"/>
    <col min="14337" max="14337" width="12.140625" style="212" customWidth="1"/>
    <col min="14338" max="14338" width="40.42578125" style="212" customWidth="1"/>
    <col min="14339" max="14339" width="11.7109375" style="212" customWidth="1"/>
    <col min="14340" max="14340" width="3.140625" style="212" bestFit="1" customWidth="1"/>
    <col min="14341" max="14341" width="11" style="212" bestFit="1" customWidth="1"/>
    <col min="14342" max="14342" width="34.42578125" style="212" customWidth="1"/>
    <col min="14343" max="14343" width="10.5703125" style="212" bestFit="1" customWidth="1"/>
    <col min="14344" max="14344" width="9.140625" style="212"/>
    <col min="14345" max="14345" width="11.5703125" style="212" bestFit="1" customWidth="1"/>
    <col min="14346" max="14346" width="9.140625" style="212"/>
    <col min="14347" max="14347" width="11.5703125" style="212" bestFit="1" customWidth="1"/>
    <col min="14348" max="14592" width="9.140625" style="212"/>
    <col min="14593" max="14593" width="12.140625" style="212" customWidth="1"/>
    <col min="14594" max="14594" width="40.42578125" style="212" customWidth="1"/>
    <col min="14595" max="14595" width="11.7109375" style="212" customWidth="1"/>
    <col min="14596" max="14596" width="3.140625" style="212" bestFit="1" customWidth="1"/>
    <col min="14597" max="14597" width="11" style="212" bestFit="1" customWidth="1"/>
    <col min="14598" max="14598" width="34.42578125" style="212" customWidth="1"/>
    <col min="14599" max="14599" width="10.5703125" style="212" bestFit="1" customWidth="1"/>
    <col min="14600" max="14600" width="9.140625" style="212"/>
    <col min="14601" max="14601" width="11.5703125" style="212" bestFit="1" customWidth="1"/>
    <col min="14602" max="14602" width="9.140625" style="212"/>
    <col min="14603" max="14603" width="11.5703125" style="212" bestFit="1" customWidth="1"/>
    <col min="14604" max="14848" width="9.140625" style="212"/>
    <col min="14849" max="14849" width="12.140625" style="212" customWidth="1"/>
    <col min="14850" max="14850" width="40.42578125" style="212" customWidth="1"/>
    <col min="14851" max="14851" width="11.7109375" style="212" customWidth="1"/>
    <col min="14852" max="14852" width="3.140625" style="212" bestFit="1" customWidth="1"/>
    <col min="14853" max="14853" width="11" style="212" bestFit="1" customWidth="1"/>
    <col min="14854" max="14854" width="34.42578125" style="212" customWidth="1"/>
    <col min="14855" max="14855" width="10.5703125" style="212" bestFit="1" customWidth="1"/>
    <col min="14856" max="14856" width="9.140625" style="212"/>
    <col min="14857" max="14857" width="11.5703125" style="212" bestFit="1" customWidth="1"/>
    <col min="14858" max="14858" width="9.140625" style="212"/>
    <col min="14859" max="14859" width="11.5703125" style="212" bestFit="1" customWidth="1"/>
    <col min="14860" max="15104" width="9.140625" style="212"/>
    <col min="15105" max="15105" width="12.140625" style="212" customWidth="1"/>
    <col min="15106" max="15106" width="40.42578125" style="212" customWidth="1"/>
    <col min="15107" max="15107" width="11.7109375" style="212" customWidth="1"/>
    <col min="15108" max="15108" width="3.140625" style="212" bestFit="1" customWidth="1"/>
    <col min="15109" max="15109" width="11" style="212" bestFit="1" customWidth="1"/>
    <col min="15110" max="15110" width="34.42578125" style="212" customWidth="1"/>
    <col min="15111" max="15111" width="10.5703125" style="212" bestFit="1" customWidth="1"/>
    <col min="15112" max="15112" width="9.140625" style="212"/>
    <col min="15113" max="15113" width="11.5703125" style="212" bestFit="1" customWidth="1"/>
    <col min="15114" max="15114" width="9.140625" style="212"/>
    <col min="15115" max="15115" width="11.5703125" style="212" bestFit="1" customWidth="1"/>
    <col min="15116" max="15360" width="9.140625" style="212"/>
    <col min="15361" max="15361" width="12.140625" style="212" customWidth="1"/>
    <col min="15362" max="15362" width="40.42578125" style="212" customWidth="1"/>
    <col min="15363" max="15363" width="11.7109375" style="212" customWidth="1"/>
    <col min="15364" max="15364" width="3.140625" style="212" bestFit="1" customWidth="1"/>
    <col min="15365" max="15365" width="11" style="212" bestFit="1" customWidth="1"/>
    <col min="15366" max="15366" width="34.42578125" style="212" customWidth="1"/>
    <col min="15367" max="15367" width="10.5703125" style="212" bestFit="1" customWidth="1"/>
    <col min="15368" max="15368" width="9.140625" style="212"/>
    <col min="15369" max="15369" width="11.5703125" style="212" bestFit="1" customWidth="1"/>
    <col min="15370" max="15370" width="9.140625" style="212"/>
    <col min="15371" max="15371" width="11.5703125" style="212" bestFit="1" customWidth="1"/>
    <col min="15372" max="15616" width="9.140625" style="212"/>
    <col min="15617" max="15617" width="12.140625" style="212" customWidth="1"/>
    <col min="15618" max="15618" width="40.42578125" style="212" customWidth="1"/>
    <col min="15619" max="15619" width="11.7109375" style="212" customWidth="1"/>
    <col min="15620" max="15620" width="3.140625" style="212" bestFit="1" customWidth="1"/>
    <col min="15621" max="15621" width="11" style="212" bestFit="1" customWidth="1"/>
    <col min="15622" max="15622" width="34.42578125" style="212" customWidth="1"/>
    <col min="15623" max="15623" width="10.5703125" style="212" bestFit="1" customWidth="1"/>
    <col min="15624" max="15624" width="9.140625" style="212"/>
    <col min="15625" max="15625" width="11.5703125" style="212" bestFit="1" customWidth="1"/>
    <col min="15626" max="15626" width="9.140625" style="212"/>
    <col min="15627" max="15627" width="11.5703125" style="212" bestFit="1" customWidth="1"/>
    <col min="15628" max="15872" width="9.140625" style="212"/>
    <col min="15873" max="15873" width="12.140625" style="212" customWidth="1"/>
    <col min="15874" max="15874" width="40.42578125" style="212" customWidth="1"/>
    <col min="15875" max="15875" width="11.7109375" style="212" customWidth="1"/>
    <col min="15876" max="15876" width="3.140625" style="212" bestFit="1" customWidth="1"/>
    <col min="15877" max="15877" width="11" style="212" bestFit="1" customWidth="1"/>
    <col min="15878" max="15878" width="34.42578125" style="212" customWidth="1"/>
    <col min="15879" max="15879" width="10.5703125" style="212" bestFit="1" customWidth="1"/>
    <col min="15880" max="15880" width="9.140625" style="212"/>
    <col min="15881" max="15881" width="11.5703125" style="212" bestFit="1" customWidth="1"/>
    <col min="15882" max="15882" width="9.140625" style="212"/>
    <col min="15883" max="15883" width="11.5703125" style="212" bestFit="1" customWidth="1"/>
    <col min="15884" max="16128" width="9.140625" style="212"/>
    <col min="16129" max="16129" width="12.140625" style="212" customWidth="1"/>
    <col min="16130" max="16130" width="40.42578125" style="212" customWidth="1"/>
    <col min="16131" max="16131" width="11.7109375" style="212" customWidth="1"/>
    <col min="16132" max="16132" width="3.140625" style="212" bestFit="1" customWidth="1"/>
    <col min="16133" max="16133" width="11" style="212" bestFit="1" customWidth="1"/>
    <col min="16134" max="16134" width="34.42578125" style="212" customWidth="1"/>
    <col min="16135" max="16135" width="10.5703125" style="212" bestFit="1" customWidth="1"/>
    <col min="16136" max="16136" width="9.140625" style="212"/>
    <col min="16137" max="16137" width="11.5703125" style="212" bestFit="1" customWidth="1"/>
    <col min="16138" max="16138" width="9.140625" style="212"/>
    <col min="16139" max="16139" width="11.5703125" style="212" bestFit="1" customWidth="1"/>
    <col min="16140" max="16384" width="9.140625" style="212"/>
  </cols>
  <sheetData>
    <row r="1" spans="1:256" ht="15.75" x14ac:dyDescent="0.25">
      <c r="A1" s="449" t="s">
        <v>586</v>
      </c>
      <c r="B1" s="449"/>
      <c r="C1" s="449"/>
      <c r="D1" s="449"/>
      <c r="E1" s="209"/>
      <c r="F1" s="209"/>
      <c r="G1" s="210"/>
      <c r="H1" s="211"/>
      <c r="I1" s="210"/>
      <c r="J1" s="210"/>
      <c r="K1" s="210"/>
      <c r="L1" s="210"/>
      <c r="M1" s="210"/>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210"/>
      <c r="AQ1" s="210"/>
      <c r="AR1" s="210"/>
      <c r="AS1" s="210"/>
      <c r="AT1" s="210"/>
      <c r="AU1" s="210"/>
      <c r="AV1" s="210"/>
      <c r="AW1" s="210"/>
      <c r="AX1" s="210"/>
      <c r="AY1" s="210"/>
      <c r="AZ1" s="210"/>
      <c r="BA1" s="210"/>
      <c r="BB1" s="210"/>
      <c r="BC1" s="210"/>
      <c r="BD1" s="210"/>
      <c r="BE1" s="210"/>
      <c r="BF1" s="210"/>
      <c r="BG1" s="210"/>
      <c r="BH1" s="210"/>
      <c r="BI1" s="210"/>
      <c r="BJ1" s="210"/>
      <c r="BK1" s="210"/>
      <c r="BL1" s="210"/>
      <c r="BM1" s="210"/>
      <c r="BN1" s="210"/>
      <c r="BO1" s="210"/>
      <c r="BP1" s="210"/>
      <c r="BQ1" s="210"/>
      <c r="BR1" s="210"/>
      <c r="BS1" s="210"/>
      <c r="BT1" s="210"/>
      <c r="BU1" s="210"/>
      <c r="BV1" s="210"/>
      <c r="BW1" s="210"/>
      <c r="BX1" s="210"/>
      <c r="BY1" s="210"/>
      <c r="BZ1" s="210"/>
      <c r="CA1" s="210"/>
      <c r="CB1" s="210"/>
      <c r="CC1" s="210"/>
      <c r="CD1" s="210"/>
      <c r="CE1" s="210"/>
      <c r="CF1" s="210"/>
      <c r="CG1" s="210"/>
      <c r="CH1" s="210"/>
      <c r="CI1" s="210"/>
      <c r="CJ1" s="210"/>
      <c r="CK1" s="210"/>
      <c r="CL1" s="210"/>
      <c r="CM1" s="210"/>
      <c r="CN1" s="210"/>
      <c r="CO1" s="210"/>
      <c r="CP1" s="210"/>
      <c r="CQ1" s="210"/>
      <c r="CR1" s="210"/>
      <c r="CS1" s="210"/>
      <c r="CT1" s="210"/>
      <c r="CU1" s="210"/>
      <c r="CV1" s="210"/>
      <c r="CW1" s="210"/>
      <c r="CX1" s="210"/>
      <c r="CY1" s="210"/>
      <c r="CZ1" s="210"/>
      <c r="DA1" s="210"/>
      <c r="DB1" s="210"/>
      <c r="DC1" s="210"/>
      <c r="DD1" s="210"/>
      <c r="DE1" s="210"/>
      <c r="DF1" s="210"/>
      <c r="DG1" s="210"/>
      <c r="DH1" s="210"/>
      <c r="DI1" s="210"/>
      <c r="DJ1" s="210"/>
      <c r="DK1" s="210"/>
      <c r="DL1" s="210"/>
      <c r="DM1" s="210"/>
      <c r="DN1" s="210"/>
      <c r="DO1" s="210"/>
      <c r="DP1" s="210"/>
      <c r="DQ1" s="210"/>
      <c r="DR1" s="210"/>
      <c r="DS1" s="210"/>
      <c r="DT1" s="210"/>
      <c r="DU1" s="210"/>
      <c r="DV1" s="210"/>
      <c r="DW1" s="210"/>
      <c r="DX1" s="210"/>
      <c r="DY1" s="210"/>
      <c r="DZ1" s="210"/>
      <c r="EA1" s="210"/>
      <c r="EB1" s="210"/>
      <c r="EC1" s="210"/>
      <c r="ED1" s="210"/>
      <c r="EE1" s="210"/>
      <c r="EF1" s="210"/>
      <c r="EG1" s="210"/>
      <c r="EH1" s="210"/>
      <c r="EI1" s="210"/>
      <c r="EJ1" s="210"/>
      <c r="EK1" s="210"/>
      <c r="EL1" s="210"/>
      <c r="EM1" s="210"/>
      <c r="EN1" s="210"/>
      <c r="EO1" s="210"/>
      <c r="EP1" s="210"/>
      <c r="EQ1" s="210"/>
      <c r="ER1" s="210"/>
      <c r="ES1" s="210"/>
      <c r="ET1" s="210"/>
      <c r="EU1" s="210"/>
      <c r="EV1" s="210"/>
      <c r="EW1" s="210"/>
      <c r="EX1" s="210"/>
      <c r="EY1" s="210"/>
      <c r="EZ1" s="210"/>
      <c r="FA1" s="210"/>
      <c r="FB1" s="210"/>
      <c r="FC1" s="210"/>
      <c r="FD1" s="210"/>
      <c r="FE1" s="210"/>
      <c r="FF1" s="210"/>
      <c r="FG1" s="210"/>
      <c r="FH1" s="210"/>
      <c r="FI1" s="210"/>
      <c r="FJ1" s="210"/>
      <c r="FK1" s="210"/>
      <c r="FL1" s="210"/>
      <c r="FM1" s="210"/>
      <c r="FN1" s="210"/>
      <c r="FO1" s="210"/>
      <c r="FP1" s="210"/>
      <c r="FQ1" s="210"/>
      <c r="FR1" s="210"/>
      <c r="FS1" s="210"/>
      <c r="FT1" s="210"/>
      <c r="FU1" s="210"/>
      <c r="FV1" s="210"/>
      <c r="FW1" s="210"/>
      <c r="FX1" s="210"/>
      <c r="FY1" s="210"/>
      <c r="FZ1" s="210"/>
      <c r="GA1" s="210"/>
      <c r="GB1" s="210"/>
      <c r="GC1" s="210"/>
      <c r="GD1" s="210"/>
      <c r="GE1" s="210"/>
      <c r="GF1" s="210"/>
      <c r="GG1" s="210"/>
      <c r="GH1" s="210"/>
      <c r="GI1" s="210"/>
      <c r="GJ1" s="210"/>
      <c r="GK1" s="210"/>
      <c r="GL1" s="210"/>
      <c r="GM1" s="210"/>
      <c r="GN1" s="210"/>
      <c r="GO1" s="210"/>
      <c r="GP1" s="210"/>
      <c r="GQ1" s="210"/>
      <c r="GR1" s="210"/>
      <c r="GS1" s="210"/>
      <c r="GT1" s="210"/>
      <c r="GU1" s="210"/>
      <c r="GV1" s="210"/>
      <c r="GW1" s="210"/>
      <c r="GX1" s="210"/>
      <c r="GY1" s="210"/>
      <c r="GZ1" s="210"/>
      <c r="HA1" s="210"/>
      <c r="HB1" s="210"/>
      <c r="HC1" s="210"/>
      <c r="HD1" s="210"/>
      <c r="HE1" s="210"/>
      <c r="HF1" s="210"/>
      <c r="HG1" s="210"/>
      <c r="HH1" s="210"/>
      <c r="HI1" s="210"/>
      <c r="HJ1" s="210"/>
      <c r="HK1" s="210"/>
      <c r="HL1" s="210"/>
      <c r="HM1" s="210"/>
      <c r="HN1" s="210"/>
      <c r="HO1" s="210"/>
      <c r="HP1" s="210"/>
      <c r="HQ1" s="210"/>
      <c r="HR1" s="210"/>
      <c r="HS1" s="210"/>
      <c r="HT1" s="210"/>
      <c r="HU1" s="210"/>
      <c r="HV1" s="210"/>
      <c r="HW1" s="210"/>
      <c r="HX1" s="210"/>
      <c r="HY1" s="210"/>
      <c r="HZ1" s="210"/>
      <c r="IA1" s="210"/>
      <c r="IB1" s="210"/>
      <c r="IC1" s="210"/>
      <c r="ID1" s="210"/>
      <c r="IE1" s="210"/>
      <c r="IF1" s="210"/>
      <c r="IG1" s="210"/>
      <c r="IH1" s="210"/>
      <c r="II1" s="210"/>
      <c r="IJ1" s="210"/>
      <c r="IK1" s="210"/>
      <c r="IL1" s="210"/>
      <c r="IM1" s="210"/>
      <c r="IN1" s="210"/>
      <c r="IO1" s="210"/>
      <c r="IP1" s="210"/>
      <c r="IQ1" s="210"/>
      <c r="IR1" s="210"/>
      <c r="IS1" s="210"/>
      <c r="IT1" s="210"/>
      <c r="IU1" s="210"/>
      <c r="IV1" s="210"/>
    </row>
    <row r="2" spans="1:256" x14ac:dyDescent="0.2">
      <c r="A2" s="213"/>
      <c r="B2" s="213"/>
      <c r="C2" s="213"/>
      <c r="D2" s="213"/>
      <c r="E2" s="213"/>
      <c r="F2" s="213"/>
      <c r="G2" s="214"/>
      <c r="H2" s="215"/>
      <c r="I2" s="214"/>
      <c r="J2" s="214"/>
      <c r="K2" s="214"/>
      <c r="L2" s="214"/>
      <c r="M2" s="214"/>
      <c r="N2" s="214"/>
      <c r="O2" s="214"/>
      <c r="P2" s="214"/>
      <c r="Q2" s="214"/>
      <c r="R2" s="214"/>
      <c r="S2" s="214"/>
      <c r="T2" s="214"/>
      <c r="U2" s="214"/>
      <c r="V2" s="214"/>
      <c r="W2" s="214"/>
      <c r="X2" s="214"/>
      <c r="Y2" s="214"/>
      <c r="Z2" s="214"/>
      <c r="AA2" s="214"/>
      <c r="AB2" s="214"/>
      <c r="AC2" s="214"/>
      <c r="AD2" s="214"/>
      <c r="AE2" s="214"/>
      <c r="AF2" s="214"/>
      <c r="AG2" s="214"/>
      <c r="AH2" s="214"/>
      <c r="AI2" s="214"/>
      <c r="AJ2" s="214"/>
      <c r="AK2" s="214"/>
      <c r="AL2" s="214"/>
      <c r="AM2" s="214"/>
      <c r="AN2" s="214"/>
      <c r="AO2" s="214"/>
      <c r="AP2" s="214"/>
      <c r="AQ2" s="214"/>
      <c r="AR2" s="214"/>
      <c r="AS2" s="214"/>
      <c r="AT2" s="214"/>
      <c r="AU2" s="214"/>
      <c r="AV2" s="214"/>
      <c r="AW2" s="214"/>
      <c r="AX2" s="214"/>
      <c r="AY2" s="214"/>
      <c r="AZ2" s="214"/>
      <c r="BA2" s="214"/>
      <c r="BB2" s="214"/>
      <c r="BC2" s="214"/>
      <c r="BD2" s="214"/>
      <c r="BE2" s="214"/>
      <c r="BF2" s="214"/>
      <c r="BG2" s="214"/>
      <c r="BH2" s="214"/>
      <c r="BI2" s="214"/>
      <c r="BJ2" s="214"/>
      <c r="BK2" s="214"/>
      <c r="BL2" s="214"/>
      <c r="BM2" s="214"/>
      <c r="BN2" s="214"/>
      <c r="BO2" s="214"/>
      <c r="BP2" s="214"/>
      <c r="BQ2" s="214"/>
      <c r="BR2" s="214"/>
      <c r="BS2" s="214"/>
      <c r="BT2" s="214"/>
      <c r="BU2" s="214"/>
      <c r="BV2" s="214"/>
      <c r="BW2" s="214"/>
      <c r="BX2" s="214"/>
      <c r="BY2" s="214"/>
      <c r="BZ2" s="214"/>
      <c r="CA2" s="214"/>
      <c r="CB2" s="214"/>
      <c r="CC2" s="214"/>
      <c r="CD2" s="214"/>
      <c r="CE2" s="214"/>
      <c r="CF2" s="214"/>
      <c r="CG2" s="214"/>
      <c r="CH2" s="214"/>
      <c r="CI2" s="214"/>
      <c r="CJ2" s="214"/>
      <c r="CK2" s="214"/>
      <c r="CL2" s="214"/>
      <c r="CM2" s="214"/>
      <c r="CN2" s="214"/>
      <c r="CO2" s="214"/>
      <c r="CP2" s="214"/>
      <c r="CQ2" s="214"/>
      <c r="CR2" s="214"/>
      <c r="CS2" s="214"/>
      <c r="CT2" s="214"/>
      <c r="CU2" s="214"/>
      <c r="CV2" s="214"/>
      <c r="CW2" s="214"/>
      <c r="CX2" s="214"/>
      <c r="CY2" s="214"/>
      <c r="CZ2" s="214"/>
      <c r="DA2" s="214"/>
      <c r="DB2" s="214"/>
      <c r="DC2" s="214"/>
      <c r="DD2" s="214"/>
      <c r="DE2" s="214"/>
      <c r="DF2" s="214"/>
      <c r="DG2" s="214"/>
      <c r="DH2" s="214"/>
      <c r="DI2" s="214"/>
      <c r="DJ2" s="214"/>
      <c r="DK2" s="214"/>
      <c r="DL2" s="214"/>
      <c r="DM2" s="214"/>
      <c r="DN2" s="214"/>
      <c r="DO2" s="214"/>
      <c r="DP2" s="214"/>
      <c r="DQ2" s="214"/>
      <c r="DR2" s="214"/>
      <c r="DS2" s="214"/>
      <c r="DT2" s="214"/>
      <c r="DU2" s="214"/>
      <c r="DV2" s="214"/>
      <c r="DW2" s="214"/>
      <c r="DX2" s="214"/>
      <c r="DY2" s="214"/>
      <c r="DZ2" s="214"/>
      <c r="EA2" s="214"/>
      <c r="EB2" s="214"/>
      <c r="EC2" s="214"/>
      <c r="ED2" s="214"/>
      <c r="EE2" s="214"/>
      <c r="EF2" s="214"/>
      <c r="EG2" s="214"/>
      <c r="EH2" s="214"/>
      <c r="EI2" s="214"/>
      <c r="EJ2" s="214"/>
      <c r="EK2" s="214"/>
      <c r="EL2" s="214"/>
      <c r="EM2" s="214"/>
      <c r="EN2" s="214"/>
      <c r="EO2" s="214"/>
      <c r="EP2" s="214"/>
      <c r="EQ2" s="214"/>
      <c r="ER2" s="214"/>
      <c r="ES2" s="214"/>
      <c r="ET2" s="214"/>
      <c r="EU2" s="214"/>
      <c r="EV2" s="214"/>
      <c r="EW2" s="214"/>
      <c r="EX2" s="214"/>
      <c r="EY2" s="214"/>
      <c r="EZ2" s="214"/>
      <c r="FA2" s="214"/>
      <c r="FB2" s="214"/>
      <c r="FC2" s="214"/>
      <c r="FD2" s="214"/>
      <c r="FE2" s="214"/>
      <c r="FF2" s="214"/>
      <c r="FG2" s="214"/>
      <c r="FH2" s="214"/>
      <c r="FI2" s="214"/>
      <c r="FJ2" s="214"/>
      <c r="FK2" s="214"/>
      <c r="FL2" s="214"/>
      <c r="FM2" s="214"/>
      <c r="FN2" s="214"/>
      <c r="FO2" s="214"/>
      <c r="FP2" s="214"/>
      <c r="FQ2" s="214"/>
      <c r="FR2" s="214"/>
      <c r="FS2" s="214"/>
      <c r="FT2" s="214"/>
      <c r="FU2" s="214"/>
      <c r="FV2" s="214"/>
      <c r="FW2" s="214"/>
      <c r="FX2" s="214"/>
      <c r="FY2" s="214"/>
      <c r="FZ2" s="214"/>
      <c r="GA2" s="214"/>
      <c r="GB2" s="214"/>
      <c r="GC2" s="214"/>
      <c r="GD2" s="214"/>
      <c r="GE2" s="214"/>
      <c r="GF2" s="214"/>
      <c r="GG2" s="214"/>
      <c r="GH2" s="214"/>
      <c r="GI2" s="214"/>
      <c r="GJ2" s="214"/>
      <c r="GK2" s="214"/>
      <c r="GL2" s="214"/>
      <c r="GM2" s="214"/>
      <c r="GN2" s="214"/>
      <c r="GO2" s="214"/>
      <c r="GP2" s="214"/>
      <c r="GQ2" s="214"/>
      <c r="GR2" s="214"/>
      <c r="GS2" s="214"/>
      <c r="GT2" s="214"/>
      <c r="GU2" s="214"/>
      <c r="GV2" s="214"/>
      <c r="GW2" s="214"/>
      <c r="GX2" s="214"/>
      <c r="GY2" s="214"/>
      <c r="GZ2" s="214"/>
      <c r="HA2" s="214"/>
      <c r="HB2" s="214"/>
      <c r="HC2" s="214"/>
      <c r="HD2" s="214"/>
      <c r="HE2" s="214"/>
      <c r="HF2" s="214"/>
      <c r="HG2" s="214"/>
      <c r="HH2" s="214"/>
      <c r="HI2" s="214"/>
      <c r="HJ2" s="214"/>
      <c r="HK2" s="214"/>
      <c r="HL2" s="214"/>
      <c r="HM2" s="214"/>
      <c r="HN2" s="214"/>
      <c r="HO2" s="214"/>
      <c r="HP2" s="214"/>
      <c r="HQ2" s="214"/>
      <c r="HR2" s="214"/>
      <c r="HS2" s="214"/>
      <c r="HT2" s="214"/>
      <c r="HU2" s="214"/>
      <c r="HV2" s="214"/>
      <c r="HW2" s="214"/>
      <c r="HX2" s="214"/>
      <c r="HY2" s="214"/>
      <c r="HZ2" s="214"/>
      <c r="IA2" s="214"/>
      <c r="IB2" s="214"/>
      <c r="IC2" s="214"/>
      <c r="ID2" s="214"/>
      <c r="IE2" s="214"/>
      <c r="IF2" s="214"/>
      <c r="IG2" s="214"/>
      <c r="IH2" s="214"/>
      <c r="II2" s="214"/>
      <c r="IJ2" s="214"/>
      <c r="IK2" s="214"/>
      <c r="IL2" s="214"/>
      <c r="IM2" s="214"/>
      <c r="IN2" s="214"/>
      <c r="IO2" s="214"/>
      <c r="IP2" s="214"/>
      <c r="IQ2" s="214"/>
      <c r="IR2" s="214"/>
      <c r="IS2" s="214"/>
      <c r="IT2" s="214"/>
      <c r="IU2" s="214"/>
      <c r="IV2" s="214"/>
    </row>
    <row r="3" spans="1:256" x14ac:dyDescent="0.2">
      <c r="A3" s="216" t="s">
        <v>174</v>
      </c>
      <c r="B3" s="450" t="s">
        <v>587</v>
      </c>
      <c r="C3" s="450"/>
      <c r="D3" s="450"/>
      <c r="E3" s="213"/>
      <c r="F3" s="217"/>
      <c r="G3" s="217"/>
      <c r="H3" s="217"/>
      <c r="I3" s="217"/>
      <c r="J3" s="217"/>
      <c r="K3" s="217"/>
      <c r="L3" s="217"/>
      <c r="M3" s="217"/>
      <c r="N3" s="217"/>
      <c r="O3" s="217"/>
      <c r="P3" s="217"/>
      <c r="Q3" s="217"/>
      <c r="R3" s="217"/>
      <c r="S3" s="217"/>
      <c r="T3" s="217"/>
      <c r="U3" s="217"/>
      <c r="V3" s="217"/>
      <c r="W3" s="217"/>
      <c r="X3" s="217"/>
      <c r="Y3" s="217"/>
      <c r="Z3" s="217"/>
      <c r="AA3" s="217"/>
      <c r="AB3" s="217"/>
      <c r="AC3" s="217"/>
      <c r="AD3" s="217"/>
      <c r="AE3" s="217"/>
      <c r="AF3" s="217"/>
      <c r="AG3" s="217"/>
      <c r="AH3" s="217"/>
      <c r="AI3" s="217"/>
      <c r="AJ3" s="217"/>
      <c r="AK3" s="217"/>
      <c r="AL3" s="217"/>
      <c r="AM3" s="217"/>
      <c r="AN3" s="217"/>
      <c r="AO3" s="217"/>
      <c r="AP3" s="217"/>
      <c r="AQ3" s="217"/>
      <c r="AR3" s="217"/>
      <c r="AS3" s="217"/>
      <c r="AT3" s="217"/>
      <c r="AU3" s="217"/>
      <c r="AV3" s="217"/>
      <c r="AW3" s="217"/>
      <c r="AX3" s="217"/>
      <c r="AY3" s="217"/>
      <c r="AZ3" s="217"/>
      <c r="BA3" s="217"/>
      <c r="BB3" s="217"/>
      <c r="BC3" s="217"/>
      <c r="BD3" s="217"/>
      <c r="BE3" s="217"/>
      <c r="BF3" s="217"/>
      <c r="BG3" s="217"/>
      <c r="BH3" s="217"/>
      <c r="BI3" s="217"/>
      <c r="BJ3" s="217"/>
      <c r="BK3" s="217"/>
      <c r="BL3" s="217"/>
      <c r="BM3" s="217"/>
      <c r="BN3" s="217"/>
      <c r="BO3" s="217"/>
      <c r="BP3" s="217"/>
      <c r="BQ3" s="217"/>
      <c r="BR3" s="217"/>
      <c r="BS3" s="217"/>
      <c r="BT3" s="217"/>
      <c r="BU3" s="217"/>
      <c r="BV3" s="217"/>
      <c r="BW3" s="217"/>
      <c r="BX3" s="217"/>
      <c r="BY3" s="217"/>
      <c r="BZ3" s="217"/>
      <c r="CA3" s="217"/>
      <c r="CB3" s="217"/>
      <c r="CC3" s="217"/>
      <c r="CD3" s="217"/>
      <c r="CE3" s="217"/>
      <c r="CF3" s="217"/>
      <c r="CG3" s="217"/>
      <c r="CH3" s="217"/>
      <c r="CI3" s="217"/>
      <c r="CJ3" s="217"/>
      <c r="CK3" s="217"/>
      <c r="CL3" s="217"/>
      <c r="CM3" s="217"/>
      <c r="CN3" s="217"/>
      <c r="CO3" s="217"/>
      <c r="CP3" s="217"/>
      <c r="CQ3" s="217"/>
      <c r="CR3" s="217"/>
      <c r="CS3" s="217"/>
      <c r="CT3" s="217"/>
      <c r="CU3" s="217"/>
      <c r="CV3" s="217"/>
      <c r="CW3" s="217"/>
      <c r="CX3" s="217"/>
      <c r="CY3" s="217"/>
      <c r="CZ3" s="217"/>
      <c r="DA3" s="217"/>
      <c r="DB3" s="217"/>
      <c r="DC3" s="217"/>
      <c r="DD3" s="217"/>
      <c r="DE3" s="217"/>
      <c r="DF3" s="217"/>
      <c r="DG3" s="217"/>
      <c r="DH3" s="217"/>
      <c r="DI3" s="217"/>
      <c r="DJ3" s="217"/>
      <c r="DK3" s="217"/>
      <c r="DL3" s="217"/>
      <c r="DM3" s="217"/>
      <c r="DN3" s="217"/>
      <c r="DO3" s="217"/>
      <c r="DP3" s="217"/>
      <c r="DQ3" s="217"/>
      <c r="DR3" s="217"/>
      <c r="DS3" s="217"/>
      <c r="DT3" s="217"/>
      <c r="DU3" s="217"/>
      <c r="DV3" s="217"/>
      <c r="DW3" s="217"/>
      <c r="DX3" s="217"/>
      <c r="DY3" s="217"/>
      <c r="DZ3" s="217"/>
      <c r="EA3" s="217"/>
      <c r="EB3" s="217"/>
      <c r="EC3" s="217"/>
      <c r="ED3" s="217"/>
      <c r="EE3" s="217"/>
      <c r="EF3" s="217"/>
      <c r="EG3" s="217"/>
      <c r="EH3" s="217"/>
      <c r="EI3" s="217"/>
      <c r="EJ3" s="217"/>
      <c r="EK3" s="217"/>
      <c r="EL3" s="217"/>
      <c r="EM3" s="217"/>
      <c r="EN3" s="217"/>
      <c r="EO3" s="217"/>
      <c r="EP3" s="217"/>
      <c r="EQ3" s="217"/>
      <c r="ER3" s="217"/>
      <c r="ES3" s="217"/>
      <c r="ET3" s="217"/>
      <c r="EU3" s="217"/>
      <c r="EV3" s="217"/>
      <c r="EW3" s="217"/>
      <c r="EX3" s="217"/>
      <c r="EY3" s="217"/>
      <c r="EZ3" s="217"/>
      <c r="FA3" s="217"/>
      <c r="FB3" s="217"/>
      <c r="FC3" s="217"/>
      <c r="FD3" s="217"/>
      <c r="FE3" s="217"/>
      <c r="FF3" s="217"/>
      <c r="FG3" s="217"/>
      <c r="FH3" s="217"/>
      <c r="FI3" s="217"/>
      <c r="FJ3" s="217"/>
      <c r="FK3" s="217"/>
      <c r="FL3" s="217"/>
      <c r="FM3" s="217"/>
      <c r="FN3" s="217"/>
      <c r="FO3" s="217"/>
      <c r="FP3" s="217"/>
      <c r="FQ3" s="217"/>
      <c r="FR3" s="217"/>
      <c r="FS3" s="217"/>
      <c r="FT3" s="217"/>
      <c r="FU3" s="217"/>
      <c r="FV3" s="217"/>
      <c r="FW3" s="217"/>
      <c r="FX3" s="217"/>
      <c r="FY3" s="217"/>
      <c r="FZ3" s="217"/>
      <c r="GA3" s="217"/>
      <c r="GB3" s="217"/>
      <c r="GC3" s="217"/>
      <c r="GD3" s="217"/>
      <c r="GE3" s="217"/>
      <c r="GF3" s="217"/>
      <c r="GG3" s="217"/>
      <c r="GH3" s="217"/>
      <c r="GI3" s="217"/>
      <c r="GJ3" s="217"/>
      <c r="GK3" s="217"/>
      <c r="GL3" s="217"/>
      <c r="GM3" s="217"/>
      <c r="GN3" s="217"/>
      <c r="GO3" s="217"/>
      <c r="GP3" s="217"/>
      <c r="GQ3" s="217"/>
      <c r="GR3" s="217"/>
      <c r="GS3" s="217"/>
      <c r="GT3" s="217"/>
      <c r="GU3" s="217"/>
      <c r="GV3" s="217"/>
      <c r="GW3" s="217"/>
      <c r="GX3" s="217"/>
      <c r="GY3" s="217"/>
      <c r="GZ3" s="217"/>
      <c r="HA3" s="217"/>
      <c r="HB3" s="217"/>
      <c r="HC3" s="217"/>
      <c r="HD3" s="217"/>
      <c r="HE3" s="217"/>
      <c r="HF3" s="217"/>
      <c r="HG3" s="217"/>
      <c r="HH3" s="217"/>
      <c r="HI3" s="217"/>
      <c r="HJ3" s="217"/>
      <c r="HK3" s="217"/>
      <c r="HL3" s="217"/>
      <c r="HM3" s="217"/>
      <c r="HN3" s="217"/>
      <c r="HO3" s="217"/>
      <c r="HP3" s="217"/>
      <c r="HQ3" s="217"/>
      <c r="HR3" s="217"/>
      <c r="HS3" s="217"/>
      <c r="HT3" s="217"/>
      <c r="HU3" s="217"/>
      <c r="HV3" s="217"/>
      <c r="HW3" s="217"/>
      <c r="HX3" s="217"/>
      <c r="HY3" s="217"/>
      <c r="HZ3" s="217"/>
      <c r="IA3" s="217"/>
      <c r="IB3" s="217"/>
      <c r="IC3" s="217"/>
      <c r="ID3" s="217"/>
      <c r="IE3" s="217"/>
      <c r="IF3" s="217"/>
      <c r="IG3" s="217"/>
      <c r="IH3" s="217"/>
      <c r="II3" s="217"/>
      <c r="IJ3" s="217"/>
      <c r="IK3" s="217"/>
      <c r="IL3" s="217"/>
      <c r="IM3" s="217"/>
      <c r="IN3" s="217"/>
      <c r="IO3" s="217"/>
      <c r="IP3" s="217"/>
      <c r="IQ3" s="217"/>
      <c r="IR3" s="217"/>
      <c r="IS3" s="217"/>
      <c r="IT3" s="217"/>
      <c r="IU3" s="217"/>
      <c r="IV3" s="217"/>
    </row>
    <row r="4" spans="1:256" x14ac:dyDescent="0.2">
      <c r="A4" s="216" t="s">
        <v>0</v>
      </c>
      <c r="B4" s="450" t="s">
        <v>606</v>
      </c>
      <c r="C4" s="450"/>
      <c r="D4" s="450"/>
      <c r="E4" s="213"/>
      <c r="F4" s="217"/>
      <c r="G4" s="217"/>
      <c r="H4" s="217"/>
      <c r="I4" s="217"/>
      <c r="J4" s="217"/>
      <c r="K4" s="217"/>
      <c r="L4" s="217"/>
      <c r="M4" s="217"/>
      <c r="N4" s="217"/>
      <c r="O4" s="217"/>
      <c r="P4" s="217"/>
      <c r="Q4" s="217"/>
      <c r="R4" s="217"/>
      <c r="S4" s="217"/>
      <c r="T4" s="217"/>
      <c r="U4" s="217"/>
      <c r="V4" s="217"/>
      <c r="W4" s="217"/>
      <c r="X4" s="217"/>
      <c r="Y4" s="217"/>
      <c r="Z4" s="217"/>
      <c r="AA4" s="217"/>
      <c r="AB4" s="217"/>
      <c r="AC4" s="217"/>
      <c r="AD4" s="217"/>
      <c r="AE4" s="217"/>
      <c r="AF4" s="217"/>
      <c r="AG4" s="217"/>
      <c r="AH4" s="217"/>
      <c r="AI4" s="217"/>
      <c r="AJ4" s="217"/>
      <c r="AK4" s="217"/>
      <c r="AL4" s="217"/>
      <c r="AM4" s="217"/>
      <c r="AN4" s="217"/>
      <c r="AO4" s="217"/>
      <c r="AP4" s="217"/>
      <c r="AQ4" s="217"/>
      <c r="AR4" s="217"/>
      <c r="AS4" s="217"/>
      <c r="AT4" s="217"/>
      <c r="AU4" s="217"/>
      <c r="AV4" s="217"/>
      <c r="AW4" s="217"/>
      <c r="AX4" s="217"/>
      <c r="AY4" s="217"/>
      <c r="AZ4" s="217"/>
      <c r="BA4" s="217"/>
      <c r="BB4" s="217"/>
      <c r="BC4" s="217"/>
      <c r="BD4" s="217"/>
      <c r="BE4" s="217"/>
      <c r="BF4" s="217"/>
      <c r="BG4" s="217"/>
      <c r="BH4" s="217"/>
      <c r="BI4" s="217"/>
      <c r="BJ4" s="217"/>
      <c r="BK4" s="217"/>
      <c r="BL4" s="217"/>
      <c r="BM4" s="217"/>
      <c r="BN4" s="217"/>
      <c r="BO4" s="217"/>
      <c r="BP4" s="217"/>
      <c r="BQ4" s="217"/>
      <c r="BR4" s="217"/>
      <c r="BS4" s="217"/>
      <c r="BT4" s="217"/>
      <c r="BU4" s="217"/>
      <c r="BV4" s="217"/>
      <c r="BW4" s="217"/>
      <c r="BX4" s="217"/>
      <c r="BY4" s="217"/>
      <c r="BZ4" s="217"/>
      <c r="CA4" s="217"/>
      <c r="CB4" s="217"/>
      <c r="CC4" s="217"/>
      <c r="CD4" s="217"/>
      <c r="CE4" s="217"/>
      <c r="CF4" s="217"/>
      <c r="CG4" s="217"/>
      <c r="CH4" s="217"/>
      <c r="CI4" s="217"/>
      <c r="CJ4" s="217"/>
      <c r="CK4" s="217"/>
      <c r="CL4" s="217"/>
      <c r="CM4" s="217"/>
      <c r="CN4" s="217"/>
      <c r="CO4" s="217"/>
      <c r="CP4" s="217"/>
      <c r="CQ4" s="217"/>
      <c r="CR4" s="217"/>
      <c r="CS4" s="217"/>
      <c r="CT4" s="217"/>
      <c r="CU4" s="217"/>
      <c r="CV4" s="217"/>
      <c r="CW4" s="217"/>
      <c r="CX4" s="217"/>
      <c r="CY4" s="217"/>
      <c r="CZ4" s="217"/>
      <c r="DA4" s="217"/>
      <c r="DB4" s="217"/>
      <c r="DC4" s="217"/>
      <c r="DD4" s="217"/>
      <c r="DE4" s="217"/>
      <c r="DF4" s="217"/>
      <c r="DG4" s="217"/>
      <c r="DH4" s="217"/>
      <c r="DI4" s="217"/>
      <c r="DJ4" s="217"/>
      <c r="DK4" s="217"/>
      <c r="DL4" s="217"/>
      <c r="DM4" s="217"/>
      <c r="DN4" s="217"/>
      <c r="DO4" s="217"/>
      <c r="DP4" s="217"/>
      <c r="DQ4" s="217"/>
      <c r="DR4" s="217"/>
      <c r="DS4" s="217"/>
      <c r="DT4" s="217"/>
      <c r="DU4" s="217"/>
      <c r="DV4" s="217"/>
      <c r="DW4" s="217"/>
      <c r="DX4" s="217"/>
      <c r="DY4" s="217"/>
      <c r="DZ4" s="217"/>
      <c r="EA4" s="217"/>
      <c r="EB4" s="217"/>
      <c r="EC4" s="217"/>
      <c r="ED4" s="217"/>
      <c r="EE4" s="217"/>
      <c r="EF4" s="217"/>
      <c r="EG4" s="217"/>
      <c r="EH4" s="217"/>
      <c r="EI4" s="217"/>
      <c r="EJ4" s="217"/>
      <c r="EK4" s="217"/>
      <c r="EL4" s="217"/>
      <c r="EM4" s="217"/>
      <c r="EN4" s="217"/>
      <c r="EO4" s="217"/>
      <c r="EP4" s="217"/>
      <c r="EQ4" s="217"/>
      <c r="ER4" s="217"/>
      <c r="ES4" s="217"/>
      <c r="ET4" s="217"/>
      <c r="EU4" s="217"/>
      <c r="EV4" s="217"/>
      <c r="EW4" s="217"/>
      <c r="EX4" s="217"/>
      <c r="EY4" s="217"/>
      <c r="EZ4" s="217"/>
      <c r="FA4" s="217"/>
      <c r="FB4" s="217"/>
      <c r="FC4" s="217"/>
      <c r="FD4" s="217"/>
      <c r="FE4" s="217"/>
      <c r="FF4" s="217"/>
      <c r="FG4" s="217"/>
      <c r="FH4" s="217"/>
      <c r="FI4" s="217"/>
      <c r="FJ4" s="217"/>
      <c r="FK4" s="217"/>
      <c r="FL4" s="217"/>
      <c r="FM4" s="217"/>
      <c r="FN4" s="217"/>
      <c r="FO4" s="217"/>
      <c r="FP4" s="217"/>
      <c r="FQ4" s="217"/>
      <c r="FR4" s="217"/>
      <c r="FS4" s="217"/>
      <c r="FT4" s="217"/>
      <c r="FU4" s="217"/>
      <c r="FV4" s="217"/>
      <c r="FW4" s="217"/>
      <c r="FX4" s="217"/>
      <c r="FY4" s="217"/>
      <c r="FZ4" s="217"/>
      <c r="GA4" s="217"/>
      <c r="GB4" s="217"/>
      <c r="GC4" s="217"/>
      <c r="GD4" s="217"/>
      <c r="GE4" s="217"/>
      <c r="GF4" s="217"/>
      <c r="GG4" s="217"/>
      <c r="GH4" s="217"/>
      <c r="GI4" s="217"/>
      <c r="GJ4" s="217"/>
      <c r="GK4" s="217"/>
      <c r="GL4" s="217"/>
      <c r="GM4" s="217"/>
      <c r="GN4" s="217"/>
      <c r="GO4" s="217"/>
      <c r="GP4" s="217"/>
      <c r="GQ4" s="217"/>
      <c r="GR4" s="217"/>
      <c r="GS4" s="217"/>
      <c r="GT4" s="217"/>
      <c r="GU4" s="217"/>
      <c r="GV4" s="217"/>
      <c r="GW4" s="217"/>
      <c r="GX4" s="217"/>
      <c r="GY4" s="217"/>
      <c r="GZ4" s="217"/>
      <c r="HA4" s="217"/>
      <c r="HB4" s="217"/>
      <c r="HC4" s="217"/>
      <c r="HD4" s="217"/>
      <c r="HE4" s="217"/>
      <c r="HF4" s="217"/>
      <c r="HG4" s="217"/>
      <c r="HH4" s="217"/>
      <c r="HI4" s="217"/>
      <c r="HJ4" s="217"/>
      <c r="HK4" s="217"/>
      <c r="HL4" s="217"/>
      <c r="HM4" s="217"/>
      <c r="HN4" s="217"/>
      <c r="HO4" s="217"/>
      <c r="HP4" s="217"/>
      <c r="HQ4" s="217"/>
      <c r="HR4" s="217"/>
      <c r="HS4" s="217"/>
      <c r="HT4" s="217"/>
      <c r="HU4" s="217"/>
      <c r="HV4" s="217"/>
      <c r="HW4" s="217"/>
      <c r="HX4" s="217"/>
      <c r="HY4" s="217"/>
      <c r="HZ4" s="217"/>
      <c r="IA4" s="217"/>
      <c r="IB4" s="217"/>
      <c r="IC4" s="217"/>
      <c r="ID4" s="217"/>
      <c r="IE4" s="217"/>
      <c r="IF4" s="217"/>
      <c r="IG4" s="217"/>
      <c r="IH4" s="217"/>
      <c r="II4" s="217"/>
      <c r="IJ4" s="217"/>
      <c r="IK4" s="217"/>
      <c r="IL4" s="217"/>
      <c r="IM4" s="217"/>
      <c r="IN4" s="217"/>
      <c r="IO4" s="217"/>
      <c r="IP4" s="217"/>
      <c r="IQ4" s="217"/>
      <c r="IR4" s="217"/>
      <c r="IS4" s="217"/>
      <c r="IT4" s="217"/>
      <c r="IU4" s="217"/>
      <c r="IV4" s="217"/>
    </row>
    <row r="5" spans="1:256" x14ac:dyDescent="0.2">
      <c r="A5" s="216" t="s">
        <v>175</v>
      </c>
      <c r="B5" s="218"/>
      <c r="C5" s="219"/>
      <c r="D5" s="219"/>
      <c r="E5" s="213"/>
      <c r="F5" s="217"/>
      <c r="G5" s="217"/>
      <c r="H5" s="217"/>
      <c r="I5" s="217"/>
      <c r="J5" s="217"/>
      <c r="K5" s="217"/>
      <c r="L5" s="217"/>
      <c r="M5" s="217"/>
      <c r="N5" s="217"/>
      <c r="O5" s="217"/>
      <c r="P5" s="217"/>
      <c r="Q5" s="217"/>
      <c r="R5" s="217"/>
      <c r="S5" s="217"/>
      <c r="T5" s="217"/>
      <c r="U5" s="217"/>
      <c r="V5" s="217"/>
      <c r="W5" s="217"/>
      <c r="X5" s="217"/>
      <c r="Y5" s="217"/>
      <c r="Z5" s="217"/>
      <c r="AA5" s="217"/>
      <c r="AB5" s="217"/>
      <c r="AC5" s="217"/>
      <c r="AD5" s="217"/>
      <c r="AE5" s="217"/>
      <c r="AF5" s="217"/>
      <c r="AG5" s="217"/>
      <c r="AH5" s="217"/>
      <c r="AI5" s="217"/>
      <c r="AJ5" s="217"/>
      <c r="AK5" s="217"/>
      <c r="AL5" s="217"/>
      <c r="AM5" s="217"/>
      <c r="AN5" s="217"/>
      <c r="AO5" s="217"/>
      <c r="AP5" s="217"/>
      <c r="AQ5" s="217"/>
      <c r="AR5" s="217"/>
      <c r="AS5" s="217"/>
      <c r="AT5" s="217"/>
      <c r="AU5" s="217"/>
      <c r="AV5" s="217"/>
      <c r="AW5" s="217"/>
      <c r="AX5" s="217"/>
      <c r="AY5" s="217"/>
      <c r="AZ5" s="217"/>
      <c r="BA5" s="217"/>
      <c r="BB5" s="217"/>
      <c r="BC5" s="217"/>
      <c r="BD5" s="217"/>
      <c r="BE5" s="217"/>
      <c r="BF5" s="217"/>
      <c r="BG5" s="217"/>
      <c r="BH5" s="217"/>
      <c r="BI5" s="217"/>
      <c r="BJ5" s="217"/>
      <c r="BK5" s="217"/>
      <c r="BL5" s="217"/>
      <c r="BM5" s="217"/>
      <c r="BN5" s="217"/>
      <c r="BO5" s="217"/>
      <c r="BP5" s="217"/>
      <c r="BQ5" s="217"/>
      <c r="BR5" s="217"/>
      <c r="BS5" s="217"/>
      <c r="BT5" s="217"/>
      <c r="BU5" s="217"/>
      <c r="BV5" s="217"/>
      <c r="BW5" s="217"/>
      <c r="BX5" s="217"/>
      <c r="BY5" s="217"/>
      <c r="BZ5" s="217"/>
      <c r="CA5" s="217"/>
      <c r="CB5" s="217"/>
      <c r="CC5" s="217"/>
      <c r="CD5" s="217"/>
      <c r="CE5" s="217"/>
      <c r="CF5" s="217"/>
      <c r="CG5" s="217"/>
      <c r="CH5" s="217"/>
      <c r="CI5" s="217"/>
      <c r="CJ5" s="217"/>
      <c r="CK5" s="217"/>
      <c r="CL5" s="217"/>
      <c r="CM5" s="217"/>
      <c r="CN5" s="217"/>
      <c r="CO5" s="217"/>
      <c r="CP5" s="217"/>
      <c r="CQ5" s="217"/>
      <c r="CR5" s="217"/>
      <c r="CS5" s="217"/>
      <c r="CT5" s="217"/>
      <c r="CU5" s="217"/>
      <c r="CV5" s="217"/>
      <c r="CW5" s="217"/>
      <c r="CX5" s="217"/>
      <c r="CY5" s="217"/>
      <c r="CZ5" s="217"/>
      <c r="DA5" s="217"/>
      <c r="DB5" s="217"/>
      <c r="DC5" s="217"/>
      <c r="DD5" s="217"/>
      <c r="DE5" s="217"/>
      <c r="DF5" s="217"/>
      <c r="DG5" s="217"/>
      <c r="DH5" s="217"/>
      <c r="DI5" s="217"/>
      <c r="DJ5" s="217"/>
      <c r="DK5" s="217"/>
      <c r="DL5" s="217"/>
      <c r="DM5" s="217"/>
      <c r="DN5" s="217"/>
      <c r="DO5" s="217"/>
      <c r="DP5" s="217"/>
      <c r="DQ5" s="217"/>
      <c r="DR5" s="217"/>
      <c r="DS5" s="217"/>
      <c r="DT5" s="217"/>
      <c r="DU5" s="217"/>
      <c r="DV5" s="217"/>
      <c r="DW5" s="217"/>
      <c r="DX5" s="217"/>
      <c r="DY5" s="217"/>
      <c r="DZ5" s="217"/>
      <c r="EA5" s="217"/>
      <c r="EB5" s="217"/>
      <c r="EC5" s="217"/>
      <c r="ED5" s="217"/>
      <c r="EE5" s="217"/>
      <c r="EF5" s="217"/>
      <c r="EG5" s="217"/>
      <c r="EH5" s="217"/>
      <c r="EI5" s="217"/>
      <c r="EJ5" s="217"/>
      <c r="EK5" s="217"/>
      <c r="EL5" s="217"/>
      <c r="EM5" s="217"/>
      <c r="EN5" s="217"/>
      <c r="EO5" s="217"/>
      <c r="EP5" s="217"/>
      <c r="EQ5" s="217"/>
      <c r="ER5" s="217"/>
      <c r="ES5" s="217"/>
      <c r="ET5" s="217"/>
      <c r="EU5" s="217"/>
      <c r="EV5" s="217"/>
      <c r="EW5" s="217"/>
      <c r="EX5" s="217"/>
      <c r="EY5" s="217"/>
      <c r="EZ5" s="217"/>
      <c r="FA5" s="217"/>
      <c r="FB5" s="217"/>
      <c r="FC5" s="217"/>
      <c r="FD5" s="217"/>
      <c r="FE5" s="217"/>
      <c r="FF5" s="217"/>
      <c r="FG5" s="217"/>
      <c r="FH5" s="217"/>
      <c r="FI5" s="217"/>
      <c r="FJ5" s="217"/>
      <c r="FK5" s="217"/>
      <c r="FL5" s="217"/>
      <c r="FM5" s="217"/>
      <c r="FN5" s="217"/>
      <c r="FO5" s="217"/>
      <c r="FP5" s="217"/>
      <c r="FQ5" s="217"/>
      <c r="FR5" s="217"/>
      <c r="FS5" s="217"/>
      <c r="FT5" s="217"/>
      <c r="FU5" s="217"/>
      <c r="FV5" s="217"/>
      <c r="FW5" s="217"/>
      <c r="FX5" s="217"/>
      <c r="FY5" s="217"/>
      <c r="FZ5" s="217"/>
      <c r="GA5" s="217"/>
      <c r="GB5" s="217"/>
      <c r="GC5" s="217"/>
      <c r="GD5" s="217"/>
      <c r="GE5" s="217"/>
      <c r="GF5" s="217"/>
      <c r="GG5" s="217"/>
      <c r="GH5" s="217"/>
      <c r="GI5" s="217"/>
      <c r="GJ5" s="217"/>
      <c r="GK5" s="217"/>
      <c r="GL5" s="217"/>
      <c r="GM5" s="217"/>
      <c r="GN5" s="217"/>
      <c r="GO5" s="217"/>
      <c r="GP5" s="217"/>
      <c r="GQ5" s="217"/>
      <c r="GR5" s="217"/>
      <c r="GS5" s="217"/>
      <c r="GT5" s="217"/>
      <c r="GU5" s="217"/>
      <c r="GV5" s="217"/>
      <c r="GW5" s="217"/>
      <c r="GX5" s="217"/>
      <c r="GY5" s="217"/>
      <c r="GZ5" s="217"/>
      <c r="HA5" s="217"/>
      <c r="HB5" s="217"/>
      <c r="HC5" s="217"/>
      <c r="HD5" s="217"/>
      <c r="HE5" s="217"/>
      <c r="HF5" s="217"/>
      <c r="HG5" s="217"/>
      <c r="HH5" s="217"/>
      <c r="HI5" s="217"/>
      <c r="HJ5" s="217"/>
      <c r="HK5" s="217"/>
      <c r="HL5" s="217"/>
      <c r="HM5" s="217"/>
      <c r="HN5" s="217"/>
      <c r="HO5" s="217"/>
      <c r="HP5" s="217"/>
      <c r="HQ5" s="217"/>
      <c r="HR5" s="217"/>
      <c r="HS5" s="217"/>
      <c r="HT5" s="217"/>
      <c r="HU5" s="217"/>
      <c r="HV5" s="217"/>
      <c r="HW5" s="217"/>
      <c r="HX5" s="217"/>
      <c r="HY5" s="217"/>
      <c r="HZ5" s="217"/>
      <c r="IA5" s="217"/>
      <c r="IB5" s="217"/>
      <c r="IC5" s="217"/>
      <c r="ID5" s="217"/>
      <c r="IE5" s="217"/>
      <c r="IF5" s="217"/>
      <c r="IG5" s="217"/>
      <c r="IH5" s="217"/>
      <c r="II5" s="217"/>
      <c r="IJ5" s="217"/>
      <c r="IK5" s="217"/>
      <c r="IL5" s="217"/>
      <c r="IM5" s="217"/>
      <c r="IN5" s="217"/>
      <c r="IO5" s="217"/>
      <c r="IP5" s="217"/>
      <c r="IQ5" s="217"/>
      <c r="IR5" s="217"/>
      <c r="IS5" s="217"/>
      <c r="IT5" s="217"/>
      <c r="IU5" s="217"/>
      <c r="IV5" s="217"/>
    </row>
    <row r="6" spans="1:256" x14ac:dyDescent="0.2">
      <c r="A6" s="220"/>
      <c r="B6" s="221"/>
      <c r="C6" s="213"/>
      <c r="D6" s="217"/>
      <c r="E6" s="213"/>
      <c r="F6" s="217"/>
      <c r="G6" s="217"/>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7"/>
      <c r="AY6" s="217"/>
      <c r="AZ6" s="217"/>
      <c r="BA6" s="217"/>
      <c r="BB6" s="217"/>
      <c r="BC6" s="217"/>
      <c r="BD6" s="217"/>
      <c r="BE6" s="217"/>
      <c r="BF6" s="217"/>
      <c r="BG6" s="217"/>
      <c r="BH6" s="217"/>
      <c r="BI6" s="217"/>
      <c r="BJ6" s="217"/>
      <c r="BK6" s="217"/>
      <c r="BL6" s="217"/>
      <c r="BM6" s="217"/>
      <c r="BN6" s="217"/>
      <c r="BO6" s="217"/>
      <c r="BP6" s="217"/>
      <c r="BQ6" s="217"/>
      <c r="BR6" s="217"/>
      <c r="BS6" s="217"/>
      <c r="BT6" s="217"/>
      <c r="BU6" s="217"/>
      <c r="BV6" s="217"/>
      <c r="BW6" s="217"/>
      <c r="BX6" s="217"/>
      <c r="BY6" s="217"/>
      <c r="BZ6" s="217"/>
      <c r="CA6" s="217"/>
      <c r="CB6" s="217"/>
      <c r="CC6" s="217"/>
      <c r="CD6" s="217"/>
      <c r="CE6" s="217"/>
      <c r="CF6" s="217"/>
      <c r="CG6" s="217"/>
      <c r="CH6" s="217"/>
      <c r="CI6" s="217"/>
      <c r="CJ6" s="217"/>
      <c r="CK6" s="217"/>
      <c r="CL6" s="217"/>
      <c r="CM6" s="217"/>
      <c r="CN6" s="217"/>
      <c r="CO6" s="217"/>
      <c r="CP6" s="217"/>
      <c r="CQ6" s="217"/>
      <c r="CR6" s="217"/>
      <c r="CS6" s="217"/>
      <c r="CT6" s="217"/>
      <c r="CU6" s="217"/>
      <c r="CV6" s="217"/>
      <c r="CW6" s="217"/>
      <c r="CX6" s="217"/>
      <c r="CY6" s="217"/>
      <c r="CZ6" s="217"/>
      <c r="DA6" s="217"/>
      <c r="DB6" s="217"/>
      <c r="DC6" s="217"/>
      <c r="DD6" s="217"/>
      <c r="DE6" s="217"/>
      <c r="DF6" s="217"/>
      <c r="DG6" s="217"/>
      <c r="DH6" s="217"/>
      <c r="DI6" s="217"/>
      <c r="DJ6" s="217"/>
      <c r="DK6" s="217"/>
      <c r="DL6" s="217"/>
      <c r="DM6" s="217"/>
      <c r="DN6" s="217"/>
      <c r="DO6" s="217"/>
      <c r="DP6" s="217"/>
      <c r="DQ6" s="217"/>
      <c r="DR6" s="217"/>
      <c r="DS6" s="217"/>
      <c r="DT6" s="217"/>
      <c r="DU6" s="217"/>
      <c r="DV6" s="217"/>
      <c r="DW6" s="217"/>
      <c r="DX6" s="217"/>
      <c r="DY6" s="217"/>
      <c r="DZ6" s="217"/>
      <c r="EA6" s="217"/>
      <c r="EB6" s="217"/>
      <c r="EC6" s="217"/>
      <c r="ED6" s="217"/>
      <c r="EE6" s="217"/>
      <c r="EF6" s="217"/>
      <c r="EG6" s="217"/>
      <c r="EH6" s="217"/>
      <c r="EI6" s="217"/>
      <c r="EJ6" s="217"/>
      <c r="EK6" s="217"/>
      <c r="EL6" s="217"/>
      <c r="EM6" s="217"/>
      <c r="EN6" s="217"/>
      <c r="EO6" s="217"/>
      <c r="EP6" s="217"/>
      <c r="EQ6" s="217"/>
      <c r="ER6" s="217"/>
      <c r="ES6" s="217"/>
      <c r="ET6" s="217"/>
      <c r="EU6" s="217"/>
      <c r="EV6" s="217"/>
      <c r="EW6" s="217"/>
      <c r="EX6" s="217"/>
      <c r="EY6" s="217"/>
      <c r="EZ6" s="217"/>
      <c r="FA6" s="217"/>
      <c r="FB6" s="217"/>
      <c r="FC6" s="217"/>
      <c r="FD6" s="217"/>
      <c r="FE6" s="217"/>
      <c r="FF6" s="217"/>
      <c r="FG6" s="217"/>
      <c r="FH6" s="217"/>
      <c r="FI6" s="217"/>
      <c r="FJ6" s="217"/>
      <c r="FK6" s="217"/>
      <c r="FL6" s="217"/>
      <c r="FM6" s="217"/>
      <c r="FN6" s="217"/>
      <c r="FO6" s="217"/>
      <c r="FP6" s="217"/>
      <c r="FQ6" s="217"/>
      <c r="FR6" s="217"/>
      <c r="FS6" s="217"/>
      <c r="FT6" s="217"/>
      <c r="FU6" s="217"/>
      <c r="FV6" s="217"/>
      <c r="FW6" s="217"/>
      <c r="FX6" s="217"/>
      <c r="FY6" s="217"/>
      <c r="FZ6" s="217"/>
      <c r="GA6" s="217"/>
      <c r="GB6" s="217"/>
      <c r="GC6" s="217"/>
      <c r="GD6" s="217"/>
      <c r="GE6" s="217"/>
      <c r="GF6" s="217"/>
      <c r="GG6" s="217"/>
      <c r="GH6" s="217"/>
      <c r="GI6" s="217"/>
      <c r="GJ6" s="217"/>
      <c r="GK6" s="217"/>
      <c r="GL6" s="217"/>
      <c r="GM6" s="217"/>
      <c r="GN6" s="217"/>
      <c r="GO6" s="217"/>
      <c r="GP6" s="217"/>
      <c r="GQ6" s="217"/>
      <c r="GR6" s="217"/>
      <c r="GS6" s="217"/>
      <c r="GT6" s="217"/>
      <c r="GU6" s="217"/>
      <c r="GV6" s="217"/>
      <c r="GW6" s="217"/>
      <c r="GX6" s="217"/>
      <c r="GY6" s="217"/>
      <c r="GZ6" s="217"/>
      <c r="HA6" s="217"/>
      <c r="HB6" s="217"/>
      <c r="HC6" s="217"/>
      <c r="HD6" s="217"/>
      <c r="HE6" s="217"/>
      <c r="HF6" s="217"/>
      <c r="HG6" s="217"/>
      <c r="HH6" s="217"/>
      <c r="HI6" s="217"/>
      <c r="HJ6" s="217"/>
      <c r="HK6" s="217"/>
      <c r="HL6" s="217"/>
      <c r="HM6" s="217"/>
      <c r="HN6" s="217"/>
      <c r="HO6" s="217"/>
      <c r="HP6" s="217"/>
      <c r="HQ6" s="217"/>
      <c r="HR6" s="217"/>
      <c r="HS6" s="217"/>
      <c r="HT6" s="217"/>
      <c r="HU6" s="217"/>
      <c r="HV6" s="217"/>
      <c r="HW6" s="217"/>
      <c r="HX6" s="217"/>
      <c r="HY6" s="217"/>
      <c r="HZ6" s="217"/>
      <c r="IA6" s="217"/>
      <c r="IB6" s="217"/>
      <c r="IC6" s="217"/>
      <c r="ID6" s="217"/>
      <c r="IE6" s="217"/>
      <c r="IF6" s="217"/>
      <c r="IG6" s="217"/>
      <c r="IH6" s="217"/>
      <c r="II6" s="217"/>
      <c r="IJ6" s="217"/>
      <c r="IK6" s="217"/>
      <c r="IL6" s="217"/>
      <c r="IM6" s="217"/>
      <c r="IN6" s="217"/>
      <c r="IO6" s="217"/>
      <c r="IP6" s="217"/>
      <c r="IQ6" s="217"/>
      <c r="IR6" s="217"/>
      <c r="IS6" s="217"/>
      <c r="IT6" s="217"/>
      <c r="IU6" s="217"/>
      <c r="IV6" s="217"/>
    </row>
    <row r="7" spans="1:256" x14ac:dyDescent="0.2">
      <c r="A7" s="448" t="s">
        <v>131</v>
      </c>
      <c r="B7" s="448"/>
      <c r="C7" s="448"/>
      <c r="D7" s="448"/>
    </row>
    <row r="8" spans="1:256" x14ac:dyDescent="0.2">
      <c r="A8" s="223"/>
      <c r="B8" s="224"/>
      <c r="C8" s="225"/>
      <c r="D8" s="222"/>
      <c r="E8" s="223"/>
      <c r="F8" s="223"/>
      <c r="G8" s="223"/>
      <c r="H8" s="223"/>
      <c r="I8" s="223"/>
      <c r="J8" s="223"/>
      <c r="K8" s="223"/>
      <c r="L8" s="223"/>
      <c r="M8" s="223"/>
      <c r="N8" s="223"/>
      <c r="O8" s="223"/>
      <c r="P8" s="223"/>
      <c r="Q8" s="223"/>
      <c r="R8" s="223"/>
      <c r="S8" s="223"/>
      <c r="T8" s="223"/>
      <c r="U8" s="223"/>
      <c r="V8" s="223"/>
      <c r="W8" s="223"/>
      <c r="X8" s="223"/>
      <c r="Y8" s="223"/>
      <c r="Z8" s="223"/>
      <c r="AA8" s="223"/>
      <c r="AB8" s="223"/>
      <c r="AC8" s="223"/>
      <c r="AD8" s="223"/>
      <c r="AE8" s="223"/>
      <c r="AF8" s="223"/>
      <c r="AG8" s="223"/>
      <c r="AH8" s="223"/>
      <c r="AI8" s="223"/>
      <c r="AJ8" s="223"/>
      <c r="AK8" s="223"/>
      <c r="AL8" s="223"/>
      <c r="AM8" s="223"/>
      <c r="AN8" s="223"/>
      <c r="AO8" s="223"/>
      <c r="AP8" s="223"/>
      <c r="AQ8" s="223"/>
      <c r="AR8" s="223"/>
      <c r="AS8" s="223"/>
      <c r="AT8" s="223"/>
      <c r="AU8" s="223"/>
      <c r="AV8" s="223"/>
      <c r="AW8" s="223"/>
      <c r="AX8" s="223"/>
      <c r="AY8" s="223"/>
      <c r="AZ8" s="223"/>
      <c r="BA8" s="223"/>
      <c r="BB8" s="223"/>
      <c r="BC8" s="223"/>
      <c r="BD8" s="223"/>
      <c r="BE8" s="223"/>
      <c r="BF8" s="223"/>
      <c r="BG8" s="223"/>
      <c r="BH8" s="223"/>
      <c r="BI8" s="223"/>
      <c r="BJ8" s="223"/>
      <c r="BK8" s="223"/>
      <c r="BL8" s="223"/>
      <c r="BM8" s="223"/>
      <c r="BN8" s="223"/>
      <c r="BO8" s="223"/>
      <c r="BP8" s="223"/>
      <c r="BQ8" s="223"/>
      <c r="BR8" s="223"/>
      <c r="BS8" s="223"/>
      <c r="BT8" s="223"/>
      <c r="BU8" s="223"/>
      <c r="BV8" s="223"/>
      <c r="BW8" s="223"/>
      <c r="BX8" s="223"/>
      <c r="BY8" s="223"/>
      <c r="BZ8" s="223"/>
      <c r="CA8" s="223"/>
      <c r="CB8" s="223"/>
      <c r="CC8" s="223"/>
      <c r="CD8" s="223"/>
      <c r="CE8" s="223"/>
      <c r="CF8" s="223"/>
      <c r="CG8" s="223"/>
      <c r="CH8" s="223"/>
      <c r="CI8" s="223"/>
      <c r="CJ8" s="223"/>
      <c r="CK8" s="223"/>
      <c r="CL8" s="223"/>
      <c r="CM8" s="223"/>
      <c r="CN8" s="223"/>
      <c r="CO8" s="223"/>
      <c r="CP8" s="223"/>
      <c r="CQ8" s="223"/>
      <c r="CR8" s="223"/>
      <c r="CS8" s="223"/>
      <c r="CT8" s="223"/>
      <c r="CU8" s="223"/>
      <c r="CV8" s="223"/>
      <c r="CW8" s="223"/>
      <c r="CX8" s="223"/>
      <c r="CY8" s="223"/>
      <c r="CZ8" s="223"/>
      <c r="DA8" s="223"/>
      <c r="DB8" s="223"/>
      <c r="DC8" s="223"/>
      <c r="DD8" s="223"/>
      <c r="DE8" s="223"/>
      <c r="DF8" s="223"/>
      <c r="DG8" s="223"/>
      <c r="DH8" s="223"/>
      <c r="DI8" s="223"/>
      <c r="DJ8" s="223"/>
      <c r="DK8" s="223"/>
      <c r="DL8" s="223"/>
      <c r="DM8" s="223"/>
      <c r="DN8" s="223"/>
      <c r="DO8" s="223"/>
      <c r="DP8" s="223"/>
      <c r="DQ8" s="223"/>
      <c r="DR8" s="223"/>
      <c r="DS8" s="223"/>
      <c r="DT8" s="223"/>
      <c r="DU8" s="223"/>
      <c r="DV8" s="223"/>
      <c r="DW8" s="223"/>
      <c r="DX8" s="223"/>
      <c r="DY8" s="223"/>
      <c r="DZ8" s="223"/>
      <c r="EA8" s="223"/>
      <c r="EB8" s="223"/>
      <c r="EC8" s="223"/>
      <c r="ED8" s="223"/>
      <c r="EE8" s="223"/>
      <c r="EF8" s="223"/>
      <c r="EG8" s="223"/>
      <c r="EH8" s="223"/>
      <c r="EI8" s="223"/>
      <c r="EJ8" s="223"/>
      <c r="EK8" s="223"/>
      <c r="EL8" s="223"/>
      <c r="EM8" s="223"/>
      <c r="EN8" s="223"/>
      <c r="EO8" s="223"/>
      <c r="EP8" s="223"/>
      <c r="EQ8" s="223"/>
      <c r="ER8" s="223"/>
      <c r="ES8" s="223"/>
      <c r="ET8" s="223"/>
      <c r="EU8" s="223"/>
      <c r="EV8" s="223"/>
      <c r="EW8" s="223"/>
      <c r="EX8" s="223"/>
      <c r="EY8" s="223"/>
      <c r="EZ8" s="223"/>
      <c r="FA8" s="223"/>
      <c r="FB8" s="223"/>
      <c r="FC8" s="223"/>
      <c r="FD8" s="223"/>
      <c r="FE8" s="223"/>
      <c r="FF8" s="223"/>
      <c r="FG8" s="223"/>
      <c r="FH8" s="223"/>
      <c r="FI8" s="223"/>
      <c r="FJ8" s="223"/>
      <c r="FK8" s="223"/>
      <c r="FL8" s="223"/>
      <c r="FM8" s="223"/>
      <c r="FN8" s="223"/>
      <c r="FO8" s="223"/>
      <c r="FP8" s="223"/>
      <c r="FQ8" s="223"/>
      <c r="FR8" s="223"/>
      <c r="FS8" s="223"/>
      <c r="FT8" s="223"/>
      <c r="FU8" s="223"/>
      <c r="FV8" s="223"/>
      <c r="FW8" s="223"/>
      <c r="FX8" s="223"/>
      <c r="FY8" s="223"/>
      <c r="FZ8" s="223"/>
      <c r="GA8" s="223"/>
      <c r="GB8" s="223"/>
      <c r="GC8" s="223"/>
      <c r="GD8" s="223"/>
      <c r="GE8" s="223"/>
      <c r="GF8" s="223"/>
      <c r="GG8" s="223"/>
      <c r="GH8" s="223"/>
      <c r="GI8" s="223"/>
      <c r="GJ8" s="223"/>
      <c r="GK8" s="223"/>
      <c r="GL8" s="223"/>
      <c r="GM8" s="223"/>
      <c r="GN8" s="223"/>
      <c r="GO8" s="223"/>
      <c r="GP8" s="223"/>
      <c r="GQ8" s="223"/>
      <c r="GR8" s="223"/>
      <c r="GS8" s="223"/>
      <c r="GT8" s="223"/>
      <c r="GU8" s="223"/>
      <c r="GV8" s="223"/>
      <c r="GW8" s="223"/>
      <c r="GX8" s="223"/>
      <c r="GY8" s="223"/>
      <c r="GZ8" s="223"/>
      <c r="HA8" s="223"/>
      <c r="HB8" s="223"/>
      <c r="HC8" s="223"/>
      <c r="HD8" s="223"/>
      <c r="HE8" s="223"/>
      <c r="HF8" s="223"/>
      <c r="HG8" s="223"/>
      <c r="HH8" s="223"/>
      <c r="HI8" s="223"/>
      <c r="HJ8" s="223"/>
      <c r="HK8" s="223"/>
      <c r="HL8" s="223"/>
      <c r="HM8" s="223"/>
      <c r="HN8" s="223"/>
      <c r="HO8" s="223"/>
      <c r="HP8" s="223"/>
      <c r="HQ8" s="223"/>
      <c r="HR8" s="223"/>
      <c r="HS8" s="223"/>
      <c r="HT8" s="223"/>
      <c r="HU8" s="223"/>
      <c r="HV8" s="223"/>
      <c r="HW8" s="223"/>
      <c r="HX8" s="223"/>
      <c r="HY8" s="223"/>
      <c r="HZ8" s="223"/>
      <c r="IA8" s="223"/>
      <c r="IB8" s="223"/>
      <c r="IC8" s="223"/>
      <c r="ID8" s="223"/>
      <c r="IE8" s="223"/>
      <c r="IF8" s="223"/>
      <c r="IG8" s="223"/>
      <c r="IH8" s="223"/>
      <c r="II8" s="223"/>
      <c r="IJ8" s="223"/>
      <c r="IK8" s="223"/>
      <c r="IL8" s="223"/>
      <c r="IM8" s="223"/>
      <c r="IN8" s="223"/>
      <c r="IO8" s="223"/>
      <c r="IP8" s="223"/>
      <c r="IQ8" s="223"/>
      <c r="IR8" s="223"/>
      <c r="IS8" s="223"/>
      <c r="IT8" s="223"/>
      <c r="IU8" s="223"/>
      <c r="IV8" s="223"/>
    </row>
    <row r="9" spans="1:256" x14ac:dyDescent="0.2">
      <c r="B9" s="226" t="s">
        <v>132</v>
      </c>
      <c r="C9" s="225"/>
      <c r="D9" s="222"/>
    </row>
    <row r="10" spans="1:256" x14ac:dyDescent="0.2">
      <c r="C10" s="225"/>
      <c r="D10" s="222"/>
    </row>
    <row r="11" spans="1:256" x14ac:dyDescent="0.2">
      <c r="A11" s="448" t="s">
        <v>133</v>
      </c>
      <c r="B11" s="448"/>
      <c r="C11" s="448"/>
      <c r="D11" s="448"/>
    </row>
    <row r="12" spans="1:256" x14ac:dyDescent="0.2">
      <c r="A12" s="223"/>
      <c r="B12" s="223"/>
      <c r="C12" s="227"/>
      <c r="D12" s="224"/>
      <c r="E12" s="223"/>
      <c r="F12" s="223"/>
      <c r="G12" s="223"/>
      <c r="H12" s="223"/>
      <c r="I12" s="223"/>
      <c r="J12" s="223"/>
      <c r="K12" s="223"/>
      <c r="L12" s="223"/>
      <c r="M12" s="223"/>
      <c r="N12" s="223"/>
      <c r="O12" s="223"/>
      <c r="P12" s="223"/>
      <c r="Q12" s="223"/>
      <c r="R12" s="223"/>
      <c r="S12" s="223"/>
      <c r="T12" s="223"/>
      <c r="U12" s="223"/>
      <c r="V12" s="223"/>
      <c r="W12" s="223"/>
      <c r="X12" s="223"/>
      <c r="Y12" s="223"/>
      <c r="Z12" s="223"/>
      <c r="AA12" s="223"/>
      <c r="AB12" s="223"/>
      <c r="AC12" s="223"/>
      <c r="AD12" s="223"/>
      <c r="AE12" s="223"/>
      <c r="AF12" s="223"/>
      <c r="AG12" s="223"/>
      <c r="AH12" s="223"/>
      <c r="AI12" s="223"/>
      <c r="AJ12" s="223"/>
      <c r="AK12" s="223"/>
      <c r="AL12" s="223"/>
      <c r="AM12" s="223"/>
      <c r="AN12" s="223"/>
      <c r="AO12" s="223"/>
      <c r="AP12" s="223"/>
      <c r="AQ12" s="223"/>
      <c r="AR12" s="223"/>
      <c r="AS12" s="223"/>
      <c r="AT12" s="223"/>
      <c r="AU12" s="223"/>
      <c r="AV12" s="223"/>
      <c r="AW12" s="223"/>
      <c r="AX12" s="223"/>
      <c r="AY12" s="223"/>
      <c r="AZ12" s="223"/>
      <c r="BA12" s="223"/>
      <c r="BB12" s="223"/>
      <c r="BC12" s="223"/>
      <c r="BD12" s="223"/>
      <c r="BE12" s="223"/>
      <c r="BF12" s="223"/>
      <c r="BG12" s="223"/>
      <c r="BH12" s="223"/>
      <c r="BI12" s="223"/>
      <c r="BJ12" s="223"/>
      <c r="BK12" s="223"/>
      <c r="BL12" s="223"/>
      <c r="BM12" s="223"/>
      <c r="BN12" s="223"/>
      <c r="BO12" s="223"/>
      <c r="BP12" s="223"/>
      <c r="BQ12" s="223"/>
      <c r="BR12" s="223"/>
      <c r="BS12" s="223"/>
      <c r="BT12" s="223"/>
      <c r="BU12" s="223"/>
      <c r="BV12" s="223"/>
      <c r="BW12" s="223"/>
      <c r="BX12" s="223"/>
      <c r="BY12" s="223"/>
      <c r="BZ12" s="223"/>
      <c r="CA12" s="223"/>
      <c r="CB12" s="223"/>
      <c r="CC12" s="223"/>
      <c r="CD12" s="223"/>
      <c r="CE12" s="223"/>
      <c r="CF12" s="223"/>
      <c r="CG12" s="223"/>
      <c r="CH12" s="223"/>
      <c r="CI12" s="223"/>
      <c r="CJ12" s="223"/>
      <c r="CK12" s="223"/>
      <c r="CL12" s="223"/>
      <c r="CM12" s="223"/>
      <c r="CN12" s="223"/>
      <c r="CO12" s="223"/>
      <c r="CP12" s="223"/>
      <c r="CQ12" s="223"/>
      <c r="CR12" s="223"/>
      <c r="CS12" s="223"/>
      <c r="CT12" s="223"/>
      <c r="CU12" s="223"/>
      <c r="CV12" s="223"/>
      <c r="CW12" s="223"/>
      <c r="CX12" s="223"/>
      <c r="CY12" s="223"/>
      <c r="CZ12" s="223"/>
      <c r="DA12" s="223"/>
      <c r="DB12" s="223"/>
      <c r="DC12" s="223"/>
      <c r="DD12" s="223"/>
      <c r="DE12" s="223"/>
      <c r="DF12" s="223"/>
      <c r="DG12" s="223"/>
      <c r="DH12" s="223"/>
      <c r="DI12" s="223"/>
      <c r="DJ12" s="223"/>
      <c r="DK12" s="223"/>
      <c r="DL12" s="223"/>
      <c r="DM12" s="223"/>
      <c r="DN12" s="223"/>
      <c r="DO12" s="223"/>
      <c r="DP12" s="223"/>
      <c r="DQ12" s="223"/>
      <c r="DR12" s="223"/>
      <c r="DS12" s="223"/>
      <c r="DT12" s="223"/>
      <c r="DU12" s="223"/>
      <c r="DV12" s="223"/>
      <c r="DW12" s="223"/>
      <c r="DX12" s="223"/>
      <c r="DY12" s="223"/>
      <c r="DZ12" s="223"/>
      <c r="EA12" s="223"/>
      <c r="EB12" s="223"/>
      <c r="EC12" s="223"/>
      <c r="ED12" s="223"/>
      <c r="EE12" s="223"/>
      <c r="EF12" s="223"/>
      <c r="EG12" s="223"/>
      <c r="EH12" s="223"/>
      <c r="EI12" s="223"/>
      <c r="EJ12" s="223"/>
      <c r="EK12" s="223"/>
      <c r="EL12" s="223"/>
      <c r="EM12" s="223"/>
      <c r="EN12" s="223"/>
      <c r="EO12" s="223"/>
      <c r="EP12" s="223"/>
      <c r="EQ12" s="223"/>
      <c r="ER12" s="223"/>
      <c r="ES12" s="223"/>
      <c r="ET12" s="223"/>
      <c r="EU12" s="223"/>
      <c r="EV12" s="223"/>
      <c r="EW12" s="223"/>
      <c r="EX12" s="223"/>
      <c r="EY12" s="223"/>
      <c r="EZ12" s="223"/>
      <c r="FA12" s="223"/>
      <c r="FB12" s="223"/>
      <c r="FC12" s="223"/>
      <c r="FD12" s="223"/>
      <c r="FE12" s="223"/>
      <c r="FF12" s="223"/>
      <c r="FG12" s="223"/>
      <c r="FH12" s="223"/>
      <c r="FI12" s="223"/>
      <c r="FJ12" s="223"/>
      <c r="FK12" s="223"/>
      <c r="FL12" s="223"/>
      <c r="FM12" s="223"/>
      <c r="FN12" s="223"/>
      <c r="FO12" s="223"/>
      <c r="FP12" s="223"/>
      <c r="FQ12" s="223"/>
      <c r="FR12" s="223"/>
      <c r="FS12" s="223"/>
      <c r="FT12" s="223"/>
      <c r="FU12" s="223"/>
      <c r="FV12" s="223"/>
      <c r="FW12" s="223"/>
      <c r="FX12" s="223"/>
      <c r="FY12" s="223"/>
      <c r="FZ12" s="223"/>
      <c r="GA12" s="223"/>
      <c r="GB12" s="223"/>
      <c r="GC12" s="223"/>
      <c r="GD12" s="223"/>
      <c r="GE12" s="223"/>
      <c r="GF12" s="223"/>
      <c r="GG12" s="223"/>
      <c r="GH12" s="223"/>
      <c r="GI12" s="223"/>
      <c r="GJ12" s="223"/>
      <c r="GK12" s="223"/>
      <c r="GL12" s="223"/>
      <c r="GM12" s="223"/>
      <c r="GN12" s="223"/>
      <c r="GO12" s="223"/>
      <c r="GP12" s="223"/>
      <c r="GQ12" s="223"/>
      <c r="GR12" s="223"/>
      <c r="GS12" s="223"/>
      <c r="GT12" s="223"/>
      <c r="GU12" s="223"/>
      <c r="GV12" s="223"/>
      <c r="GW12" s="223"/>
      <c r="GX12" s="223"/>
      <c r="GY12" s="223"/>
      <c r="GZ12" s="223"/>
      <c r="HA12" s="223"/>
      <c r="HB12" s="223"/>
      <c r="HC12" s="223"/>
      <c r="HD12" s="223"/>
      <c r="HE12" s="223"/>
      <c r="HF12" s="223"/>
      <c r="HG12" s="223"/>
      <c r="HH12" s="223"/>
      <c r="HI12" s="223"/>
      <c r="HJ12" s="223"/>
      <c r="HK12" s="223"/>
      <c r="HL12" s="223"/>
      <c r="HM12" s="223"/>
      <c r="HN12" s="223"/>
      <c r="HO12" s="223"/>
      <c r="HP12" s="223"/>
      <c r="HQ12" s="223"/>
      <c r="HR12" s="223"/>
      <c r="HS12" s="223"/>
      <c r="HT12" s="223"/>
      <c r="HU12" s="223"/>
      <c r="HV12" s="223"/>
      <c r="HW12" s="223"/>
      <c r="HX12" s="223"/>
      <c r="HY12" s="223"/>
      <c r="HZ12" s="223"/>
      <c r="IA12" s="223"/>
      <c r="IB12" s="223"/>
      <c r="IC12" s="223"/>
      <c r="ID12" s="223"/>
      <c r="IE12" s="223"/>
      <c r="IF12" s="223"/>
      <c r="IG12" s="223"/>
      <c r="IH12" s="223"/>
      <c r="II12" s="223"/>
      <c r="IJ12" s="223"/>
      <c r="IK12" s="223"/>
      <c r="IL12" s="223"/>
      <c r="IM12" s="223"/>
      <c r="IN12" s="223"/>
      <c r="IO12" s="223"/>
      <c r="IP12" s="223"/>
      <c r="IQ12" s="223"/>
      <c r="IR12" s="223"/>
      <c r="IS12" s="223"/>
      <c r="IT12" s="223"/>
      <c r="IU12" s="223"/>
      <c r="IV12" s="223"/>
    </row>
    <row r="13" spans="1:256" x14ac:dyDescent="0.2">
      <c r="B13" s="226" t="s">
        <v>134</v>
      </c>
      <c r="C13" s="227"/>
      <c r="D13" s="224"/>
    </row>
    <row r="14" spans="1:256" x14ac:dyDescent="0.2">
      <c r="B14" s="228"/>
      <c r="D14" s="228"/>
      <c r="E14" s="228"/>
      <c r="F14" s="228"/>
    </row>
    <row r="15" spans="1:256" x14ac:dyDescent="0.2">
      <c r="A15" s="448" t="s">
        <v>135</v>
      </c>
      <c r="B15" s="448"/>
      <c r="C15" s="448"/>
      <c r="D15" s="448"/>
    </row>
    <row r="16" spans="1:256" x14ac:dyDescent="0.2">
      <c r="A16" s="223"/>
      <c r="B16" s="223"/>
      <c r="C16" s="227"/>
      <c r="D16" s="227"/>
      <c r="E16" s="223"/>
      <c r="F16" s="223"/>
      <c r="G16" s="223"/>
      <c r="H16" s="223"/>
      <c r="I16" s="223"/>
      <c r="J16" s="223"/>
      <c r="K16" s="223"/>
      <c r="L16" s="223"/>
      <c r="M16" s="223"/>
      <c r="N16" s="223"/>
      <c r="O16" s="223"/>
      <c r="P16" s="223"/>
      <c r="Q16" s="223"/>
      <c r="R16" s="223"/>
      <c r="S16" s="223"/>
      <c r="T16" s="223"/>
      <c r="U16" s="223"/>
      <c r="V16" s="223"/>
      <c r="W16" s="223"/>
      <c r="X16" s="223"/>
      <c r="Y16" s="223"/>
      <c r="Z16" s="223"/>
      <c r="AA16" s="223"/>
      <c r="AB16" s="223"/>
      <c r="AC16" s="223"/>
      <c r="AD16" s="223"/>
      <c r="AE16" s="223"/>
      <c r="AF16" s="223"/>
      <c r="AG16" s="223"/>
      <c r="AH16" s="223"/>
      <c r="AI16" s="223"/>
      <c r="AJ16" s="223"/>
      <c r="AK16" s="223"/>
      <c r="AL16" s="223"/>
      <c r="AM16" s="223"/>
      <c r="AN16" s="223"/>
      <c r="AO16" s="223"/>
      <c r="AP16" s="223"/>
      <c r="AQ16" s="223"/>
      <c r="AR16" s="223"/>
      <c r="AS16" s="223"/>
      <c r="AT16" s="223"/>
      <c r="AU16" s="223"/>
      <c r="AV16" s="223"/>
      <c r="AW16" s="223"/>
      <c r="AX16" s="223"/>
      <c r="AY16" s="223"/>
      <c r="AZ16" s="223"/>
      <c r="BA16" s="223"/>
      <c r="BB16" s="223"/>
      <c r="BC16" s="223"/>
      <c r="BD16" s="223"/>
      <c r="BE16" s="223"/>
      <c r="BF16" s="223"/>
      <c r="BG16" s="223"/>
      <c r="BH16" s="223"/>
      <c r="BI16" s="223"/>
      <c r="BJ16" s="223"/>
      <c r="BK16" s="223"/>
      <c r="BL16" s="223"/>
      <c r="BM16" s="223"/>
      <c r="BN16" s="223"/>
      <c r="BO16" s="223"/>
      <c r="BP16" s="223"/>
      <c r="BQ16" s="223"/>
      <c r="BR16" s="223"/>
      <c r="BS16" s="223"/>
      <c r="BT16" s="223"/>
      <c r="BU16" s="223"/>
      <c r="BV16" s="223"/>
      <c r="BW16" s="223"/>
      <c r="BX16" s="223"/>
      <c r="BY16" s="223"/>
      <c r="BZ16" s="223"/>
      <c r="CA16" s="223"/>
      <c r="CB16" s="223"/>
      <c r="CC16" s="223"/>
      <c r="CD16" s="223"/>
      <c r="CE16" s="223"/>
      <c r="CF16" s="223"/>
      <c r="CG16" s="223"/>
      <c r="CH16" s="223"/>
      <c r="CI16" s="223"/>
      <c r="CJ16" s="223"/>
      <c r="CK16" s="223"/>
      <c r="CL16" s="223"/>
      <c r="CM16" s="223"/>
      <c r="CN16" s="223"/>
      <c r="CO16" s="223"/>
      <c r="CP16" s="223"/>
      <c r="CQ16" s="223"/>
      <c r="CR16" s="223"/>
      <c r="CS16" s="223"/>
      <c r="CT16" s="223"/>
      <c r="CU16" s="223"/>
      <c r="CV16" s="223"/>
      <c r="CW16" s="223"/>
      <c r="CX16" s="223"/>
      <c r="CY16" s="223"/>
      <c r="CZ16" s="223"/>
      <c r="DA16" s="223"/>
      <c r="DB16" s="223"/>
      <c r="DC16" s="223"/>
      <c r="DD16" s="223"/>
      <c r="DE16" s="223"/>
      <c r="DF16" s="223"/>
      <c r="DG16" s="223"/>
      <c r="DH16" s="223"/>
      <c r="DI16" s="223"/>
      <c r="DJ16" s="223"/>
      <c r="DK16" s="223"/>
      <c r="DL16" s="223"/>
      <c r="DM16" s="223"/>
      <c r="DN16" s="223"/>
      <c r="DO16" s="223"/>
      <c r="DP16" s="223"/>
      <c r="DQ16" s="223"/>
      <c r="DR16" s="223"/>
      <c r="DS16" s="223"/>
      <c r="DT16" s="223"/>
      <c r="DU16" s="223"/>
      <c r="DV16" s="223"/>
      <c r="DW16" s="223"/>
      <c r="DX16" s="223"/>
      <c r="DY16" s="223"/>
      <c r="DZ16" s="223"/>
      <c r="EA16" s="223"/>
      <c r="EB16" s="223"/>
      <c r="EC16" s="223"/>
      <c r="ED16" s="223"/>
      <c r="EE16" s="223"/>
      <c r="EF16" s="223"/>
      <c r="EG16" s="223"/>
      <c r="EH16" s="223"/>
      <c r="EI16" s="223"/>
      <c r="EJ16" s="223"/>
      <c r="EK16" s="223"/>
      <c r="EL16" s="223"/>
      <c r="EM16" s="223"/>
      <c r="EN16" s="223"/>
      <c r="EO16" s="223"/>
      <c r="EP16" s="223"/>
      <c r="EQ16" s="223"/>
      <c r="ER16" s="223"/>
      <c r="ES16" s="223"/>
      <c r="ET16" s="223"/>
      <c r="EU16" s="223"/>
      <c r="EV16" s="223"/>
      <c r="EW16" s="223"/>
      <c r="EX16" s="223"/>
      <c r="EY16" s="223"/>
      <c r="EZ16" s="223"/>
      <c r="FA16" s="223"/>
      <c r="FB16" s="223"/>
      <c r="FC16" s="223"/>
      <c r="FD16" s="223"/>
      <c r="FE16" s="223"/>
      <c r="FF16" s="223"/>
      <c r="FG16" s="223"/>
      <c r="FH16" s="223"/>
      <c r="FI16" s="223"/>
      <c r="FJ16" s="223"/>
      <c r="FK16" s="223"/>
      <c r="FL16" s="223"/>
      <c r="FM16" s="223"/>
      <c r="FN16" s="223"/>
      <c r="FO16" s="223"/>
      <c r="FP16" s="223"/>
      <c r="FQ16" s="223"/>
      <c r="FR16" s="223"/>
      <c r="FS16" s="223"/>
      <c r="FT16" s="223"/>
      <c r="FU16" s="223"/>
      <c r="FV16" s="223"/>
      <c r="FW16" s="223"/>
      <c r="FX16" s="223"/>
      <c r="FY16" s="223"/>
      <c r="FZ16" s="223"/>
      <c r="GA16" s="223"/>
      <c r="GB16" s="223"/>
      <c r="GC16" s="223"/>
      <c r="GD16" s="223"/>
      <c r="GE16" s="223"/>
      <c r="GF16" s="223"/>
      <c r="GG16" s="223"/>
      <c r="GH16" s="223"/>
      <c r="GI16" s="223"/>
      <c r="GJ16" s="223"/>
      <c r="GK16" s="223"/>
      <c r="GL16" s="223"/>
      <c r="GM16" s="223"/>
      <c r="GN16" s="223"/>
      <c r="GO16" s="223"/>
      <c r="GP16" s="223"/>
      <c r="GQ16" s="223"/>
      <c r="GR16" s="223"/>
      <c r="GS16" s="223"/>
      <c r="GT16" s="223"/>
      <c r="GU16" s="223"/>
      <c r="GV16" s="223"/>
      <c r="GW16" s="223"/>
      <c r="GX16" s="223"/>
      <c r="GY16" s="223"/>
      <c r="GZ16" s="223"/>
      <c r="HA16" s="223"/>
      <c r="HB16" s="223"/>
      <c r="HC16" s="223"/>
      <c r="HD16" s="223"/>
      <c r="HE16" s="223"/>
      <c r="HF16" s="223"/>
      <c r="HG16" s="223"/>
      <c r="HH16" s="223"/>
      <c r="HI16" s="223"/>
      <c r="HJ16" s="223"/>
      <c r="HK16" s="223"/>
      <c r="HL16" s="223"/>
      <c r="HM16" s="223"/>
      <c r="HN16" s="223"/>
      <c r="HO16" s="223"/>
      <c r="HP16" s="223"/>
      <c r="HQ16" s="223"/>
      <c r="HR16" s="223"/>
      <c r="HS16" s="223"/>
      <c r="HT16" s="223"/>
      <c r="HU16" s="223"/>
      <c r="HV16" s="223"/>
      <c r="HW16" s="223"/>
      <c r="HX16" s="223"/>
      <c r="HY16" s="223"/>
      <c r="HZ16" s="223"/>
      <c r="IA16" s="223"/>
      <c r="IB16" s="223"/>
      <c r="IC16" s="223"/>
      <c r="ID16" s="223"/>
      <c r="IE16" s="223"/>
      <c r="IF16" s="223"/>
      <c r="IG16" s="223"/>
      <c r="IH16" s="223"/>
      <c r="II16" s="223"/>
      <c r="IJ16" s="223"/>
      <c r="IK16" s="223"/>
      <c r="IL16" s="223"/>
      <c r="IM16" s="223"/>
      <c r="IN16" s="223"/>
      <c r="IO16" s="223"/>
      <c r="IP16" s="223"/>
      <c r="IQ16" s="223"/>
      <c r="IR16" s="223"/>
      <c r="IS16" s="223"/>
      <c r="IT16" s="223"/>
      <c r="IU16" s="223"/>
      <c r="IV16" s="223"/>
    </row>
    <row r="17" spans="1:256" x14ac:dyDescent="0.2">
      <c r="A17" s="229"/>
      <c r="B17" s="230" t="s">
        <v>588</v>
      </c>
      <c r="C17" s="231">
        <v>4.0599999999999996</v>
      </c>
      <c r="D17" s="232" t="s">
        <v>136</v>
      </c>
      <c r="E17" s="233">
        <f>C17/100</f>
        <v>4.0599999999999997E-2</v>
      </c>
      <c r="F17" s="234"/>
    </row>
    <row r="18" spans="1:256" x14ac:dyDescent="0.2">
      <c r="A18" s="229"/>
      <c r="B18" s="230" t="s">
        <v>589</v>
      </c>
      <c r="C18" s="231">
        <v>8.19</v>
      </c>
      <c r="D18" s="232" t="s">
        <v>136</v>
      </c>
      <c r="E18" s="233">
        <f t="shared" ref="E18:E25" si="0">C18/100</f>
        <v>8.1900000000000001E-2</v>
      </c>
      <c r="F18" s="234"/>
    </row>
    <row r="19" spans="1:256" x14ac:dyDescent="0.2">
      <c r="A19" s="229"/>
      <c r="B19" s="230" t="s">
        <v>590</v>
      </c>
      <c r="C19" s="231"/>
      <c r="D19" s="232"/>
      <c r="E19" s="233">
        <f t="shared" si="0"/>
        <v>0</v>
      </c>
      <c r="F19" s="234"/>
    </row>
    <row r="20" spans="1:256" x14ac:dyDescent="0.2">
      <c r="A20" s="229"/>
      <c r="B20" s="230" t="s">
        <v>591</v>
      </c>
      <c r="C20" s="231">
        <v>4</v>
      </c>
      <c r="D20" s="232" t="s">
        <v>136</v>
      </c>
      <c r="E20" s="233">
        <f t="shared" si="0"/>
        <v>0.04</v>
      </c>
      <c r="F20" s="234"/>
    </row>
    <row r="21" spans="1:256" x14ac:dyDescent="0.2">
      <c r="A21" s="229"/>
      <c r="B21" s="230" t="s">
        <v>592</v>
      </c>
      <c r="C21" s="231">
        <v>0.65</v>
      </c>
      <c r="D21" s="232" t="s">
        <v>136</v>
      </c>
      <c r="E21" s="233">
        <f t="shared" si="0"/>
        <v>6.5000000000000006E-3</v>
      </c>
      <c r="F21" s="234"/>
      <c r="G21" s="233"/>
    </row>
    <row r="22" spans="1:256" x14ac:dyDescent="0.2">
      <c r="A22" s="229"/>
      <c r="B22" s="230" t="s">
        <v>593</v>
      </c>
      <c r="C22" s="231">
        <v>3</v>
      </c>
      <c r="D22" s="232" t="s">
        <v>136</v>
      </c>
      <c r="E22" s="233">
        <f t="shared" si="0"/>
        <v>0.03</v>
      </c>
      <c r="F22" s="234"/>
    </row>
    <row r="23" spans="1:256" x14ac:dyDescent="0.2">
      <c r="A23" s="229"/>
      <c r="B23" s="230" t="s">
        <v>594</v>
      </c>
      <c r="C23" s="231">
        <v>0.61</v>
      </c>
      <c r="D23" s="232" t="s">
        <v>136</v>
      </c>
      <c r="E23" s="233">
        <f t="shared" si="0"/>
        <v>6.0999999999999995E-3</v>
      </c>
      <c r="F23" s="234"/>
    </row>
    <row r="24" spans="1:256" x14ac:dyDescent="0.2">
      <c r="A24" s="235"/>
      <c r="B24" s="230" t="s">
        <v>595</v>
      </c>
      <c r="C24" s="231">
        <v>1</v>
      </c>
      <c r="D24" s="232" t="s">
        <v>136</v>
      </c>
      <c r="E24" s="233">
        <f t="shared" si="0"/>
        <v>0.01</v>
      </c>
      <c r="F24" s="234"/>
    </row>
    <row r="25" spans="1:256" x14ac:dyDescent="0.2">
      <c r="A25" s="229"/>
      <c r="B25" s="230" t="s">
        <v>596</v>
      </c>
      <c r="C25" s="231">
        <v>8</v>
      </c>
      <c r="D25" s="232" t="s">
        <v>136</v>
      </c>
      <c r="E25" s="233">
        <f t="shared" si="0"/>
        <v>0.08</v>
      </c>
      <c r="F25" s="234"/>
    </row>
    <row r="26" spans="1:256" x14ac:dyDescent="0.2">
      <c r="A26" s="235"/>
      <c r="B26" s="235"/>
      <c r="C26" s="236"/>
      <c r="D26" s="236"/>
    </row>
    <row r="27" spans="1:256" x14ac:dyDescent="0.2">
      <c r="A27" s="235"/>
      <c r="B27" s="235"/>
      <c r="C27" s="236"/>
      <c r="D27" s="236"/>
    </row>
    <row r="28" spans="1:256" x14ac:dyDescent="0.2">
      <c r="A28" s="442" t="s">
        <v>597</v>
      </c>
      <c r="B28" s="442"/>
      <c r="C28" s="442"/>
      <c r="D28" s="442"/>
    </row>
    <row r="29" spans="1:256" x14ac:dyDescent="0.2">
      <c r="A29" s="237"/>
      <c r="B29" s="237"/>
      <c r="C29" s="238"/>
      <c r="D29" s="239"/>
      <c r="E29" s="223"/>
      <c r="F29" s="223"/>
      <c r="G29" s="223"/>
      <c r="H29" s="223"/>
      <c r="I29" s="223"/>
      <c r="J29" s="223"/>
      <c r="K29" s="223"/>
      <c r="L29" s="223"/>
      <c r="M29" s="223"/>
      <c r="N29" s="223"/>
      <c r="O29" s="223"/>
      <c r="P29" s="223"/>
      <c r="Q29" s="223"/>
      <c r="R29" s="223"/>
      <c r="S29" s="223"/>
      <c r="T29" s="223"/>
      <c r="U29" s="223"/>
      <c r="V29" s="223"/>
      <c r="W29" s="223"/>
      <c r="X29" s="223"/>
      <c r="Y29" s="223"/>
      <c r="Z29" s="223"/>
      <c r="AA29" s="223"/>
      <c r="AB29" s="223"/>
      <c r="AC29" s="223"/>
      <c r="AD29" s="223"/>
      <c r="AE29" s="223"/>
      <c r="AF29" s="223"/>
      <c r="AG29" s="223"/>
      <c r="AH29" s="223"/>
      <c r="AI29" s="223"/>
      <c r="AJ29" s="223"/>
      <c r="AK29" s="223"/>
      <c r="AL29" s="223"/>
      <c r="AM29" s="223"/>
      <c r="AN29" s="223"/>
      <c r="AO29" s="223"/>
      <c r="AP29" s="223"/>
      <c r="AQ29" s="223"/>
      <c r="AR29" s="223"/>
      <c r="AS29" s="223"/>
      <c r="AT29" s="223"/>
      <c r="AU29" s="223"/>
      <c r="AV29" s="223"/>
      <c r="AW29" s="223"/>
      <c r="AX29" s="223"/>
      <c r="AY29" s="223"/>
      <c r="AZ29" s="223"/>
      <c r="BA29" s="223"/>
      <c r="BB29" s="223"/>
      <c r="BC29" s="223"/>
      <c r="BD29" s="223"/>
      <c r="BE29" s="223"/>
      <c r="BF29" s="223"/>
      <c r="BG29" s="223"/>
      <c r="BH29" s="223"/>
      <c r="BI29" s="223"/>
      <c r="BJ29" s="223"/>
      <c r="BK29" s="223"/>
      <c r="BL29" s="223"/>
      <c r="BM29" s="223"/>
      <c r="BN29" s="223"/>
      <c r="BO29" s="223"/>
      <c r="BP29" s="223"/>
      <c r="BQ29" s="223"/>
      <c r="BR29" s="223"/>
      <c r="BS29" s="223"/>
      <c r="BT29" s="223"/>
      <c r="BU29" s="223"/>
      <c r="BV29" s="223"/>
      <c r="BW29" s="223"/>
      <c r="BX29" s="223"/>
      <c r="BY29" s="223"/>
      <c r="BZ29" s="223"/>
      <c r="CA29" s="223"/>
      <c r="CB29" s="223"/>
      <c r="CC29" s="223"/>
      <c r="CD29" s="223"/>
      <c r="CE29" s="223"/>
      <c r="CF29" s="223"/>
      <c r="CG29" s="223"/>
      <c r="CH29" s="223"/>
      <c r="CI29" s="223"/>
      <c r="CJ29" s="223"/>
      <c r="CK29" s="223"/>
      <c r="CL29" s="223"/>
      <c r="CM29" s="223"/>
      <c r="CN29" s="223"/>
      <c r="CO29" s="223"/>
      <c r="CP29" s="223"/>
      <c r="CQ29" s="223"/>
      <c r="CR29" s="223"/>
      <c r="CS29" s="223"/>
      <c r="CT29" s="223"/>
      <c r="CU29" s="223"/>
      <c r="CV29" s="223"/>
      <c r="CW29" s="223"/>
      <c r="CX29" s="223"/>
      <c r="CY29" s="223"/>
      <c r="CZ29" s="223"/>
      <c r="DA29" s="223"/>
      <c r="DB29" s="223"/>
      <c r="DC29" s="223"/>
      <c r="DD29" s="223"/>
      <c r="DE29" s="223"/>
      <c r="DF29" s="223"/>
      <c r="DG29" s="223"/>
      <c r="DH29" s="223"/>
      <c r="DI29" s="223"/>
      <c r="DJ29" s="223"/>
      <c r="DK29" s="223"/>
      <c r="DL29" s="223"/>
      <c r="DM29" s="223"/>
      <c r="DN29" s="223"/>
      <c r="DO29" s="223"/>
      <c r="DP29" s="223"/>
      <c r="DQ29" s="223"/>
      <c r="DR29" s="223"/>
      <c r="DS29" s="223"/>
      <c r="DT29" s="223"/>
      <c r="DU29" s="223"/>
      <c r="DV29" s="223"/>
      <c r="DW29" s="223"/>
      <c r="DX29" s="223"/>
      <c r="DY29" s="223"/>
      <c r="DZ29" s="223"/>
      <c r="EA29" s="223"/>
      <c r="EB29" s="223"/>
      <c r="EC29" s="223"/>
      <c r="ED29" s="223"/>
      <c r="EE29" s="223"/>
      <c r="EF29" s="223"/>
      <c r="EG29" s="223"/>
      <c r="EH29" s="223"/>
      <c r="EI29" s="223"/>
      <c r="EJ29" s="223"/>
      <c r="EK29" s="223"/>
      <c r="EL29" s="223"/>
      <c r="EM29" s="223"/>
      <c r="EN29" s="223"/>
      <c r="EO29" s="223"/>
      <c r="EP29" s="223"/>
      <c r="EQ29" s="223"/>
      <c r="ER29" s="223"/>
      <c r="ES29" s="223"/>
      <c r="ET29" s="223"/>
      <c r="EU29" s="223"/>
      <c r="EV29" s="223"/>
      <c r="EW29" s="223"/>
      <c r="EX29" s="223"/>
      <c r="EY29" s="223"/>
      <c r="EZ29" s="223"/>
      <c r="FA29" s="223"/>
      <c r="FB29" s="223"/>
      <c r="FC29" s="223"/>
      <c r="FD29" s="223"/>
      <c r="FE29" s="223"/>
      <c r="FF29" s="223"/>
      <c r="FG29" s="223"/>
      <c r="FH29" s="223"/>
      <c r="FI29" s="223"/>
      <c r="FJ29" s="223"/>
      <c r="FK29" s="223"/>
      <c r="FL29" s="223"/>
      <c r="FM29" s="223"/>
      <c r="FN29" s="223"/>
      <c r="FO29" s="223"/>
      <c r="FP29" s="223"/>
      <c r="FQ29" s="223"/>
      <c r="FR29" s="223"/>
      <c r="FS29" s="223"/>
      <c r="FT29" s="223"/>
      <c r="FU29" s="223"/>
      <c r="FV29" s="223"/>
      <c r="FW29" s="223"/>
      <c r="FX29" s="223"/>
      <c r="FY29" s="223"/>
      <c r="FZ29" s="223"/>
      <c r="GA29" s="223"/>
      <c r="GB29" s="223"/>
      <c r="GC29" s="223"/>
      <c r="GD29" s="223"/>
      <c r="GE29" s="223"/>
      <c r="GF29" s="223"/>
      <c r="GG29" s="223"/>
      <c r="GH29" s="223"/>
      <c r="GI29" s="223"/>
      <c r="GJ29" s="223"/>
      <c r="GK29" s="223"/>
      <c r="GL29" s="223"/>
      <c r="GM29" s="223"/>
      <c r="GN29" s="223"/>
      <c r="GO29" s="223"/>
      <c r="GP29" s="223"/>
      <c r="GQ29" s="223"/>
      <c r="GR29" s="223"/>
      <c r="GS29" s="223"/>
      <c r="GT29" s="223"/>
      <c r="GU29" s="223"/>
      <c r="GV29" s="223"/>
      <c r="GW29" s="223"/>
      <c r="GX29" s="223"/>
      <c r="GY29" s="223"/>
      <c r="GZ29" s="223"/>
      <c r="HA29" s="223"/>
      <c r="HB29" s="223"/>
      <c r="HC29" s="223"/>
      <c r="HD29" s="223"/>
      <c r="HE29" s="223"/>
      <c r="HF29" s="223"/>
      <c r="HG29" s="223"/>
      <c r="HH29" s="223"/>
      <c r="HI29" s="223"/>
      <c r="HJ29" s="223"/>
      <c r="HK29" s="223"/>
      <c r="HL29" s="223"/>
      <c r="HM29" s="223"/>
      <c r="HN29" s="223"/>
      <c r="HO29" s="223"/>
      <c r="HP29" s="223"/>
      <c r="HQ29" s="223"/>
      <c r="HR29" s="223"/>
      <c r="HS29" s="223"/>
      <c r="HT29" s="223"/>
      <c r="HU29" s="223"/>
      <c r="HV29" s="223"/>
      <c r="HW29" s="223"/>
      <c r="HX29" s="223"/>
      <c r="HY29" s="223"/>
      <c r="HZ29" s="223"/>
      <c r="IA29" s="223"/>
      <c r="IB29" s="223"/>
      <c r="IC29" s="223"/>
      <c r="ID29" s="223"/>
      <c r="IE29" s="223"/>
      <c r="IF29" s="223"/>
      <c r="IG29" s="223"/>
      <c r="IH29" s="223"/>
      <c r="II29" s="223"/>
      <c r="IJ29" s="223"/>
      <c r="IK29" s="223"/>
      <c r="IL29" s="223"/>
      <c r="IM29" s="223"/>
      <c r="IN29" s="223"/>
      <c r="IO29" s="223"/>
      <c r="IP29" s="223"/>
      <c r="IQ29" s="223"/>
      <c r="IR29" s="223"/>
      <c r="IS29" s="223"/>
      <c r="IT29" s="223"/>
      <c r="IU29" s="223"/>
      <c r="IV29" s="223"/>
    </row>
    <row r="30" spans="1:256" x14ac:dyDescent="0.2">
      <c r="A30" s="235"/>
      <c r="B30" s="236" t="s">
        <v>598</v>
      </c>
      <c r="C30" s="443">
        <f>(((1+E17+E18+E24)*(1+E23)*(1+E25))/(1-SUM(E20:E22)))-1</f>
        <v>0.33249692474282644</v>
      </c>
      <c r="D30" s="444"/>
    </row>
    <row r="31" spans="1:256" x14ac:dyDescent="0.2">
      <c r="A31" s="235"/>
      <c r="B31" s="236" t="s">
        <v>599</v>
      </c>
      <c r="C31" s="445"/>
      <c r="D31" s="446"/>
    </row>
    <row r="32" spans="1:256" x14ac:dyDescent="0.2">
      <c r="C32" s="240"/>
    </row>
    <row r="33" spans="1:4" x14ac:dyDescent="0.2">
      <c r="A33" s="447"/>
      <c r="B33" s="447"/>
      <c r="C33" s="447"/>
      <c r="D33" s="447"/>
    </row>
    <row r="34" spans="1:4" x14ac:dyDescent="0.2">
      <c r="A34" s="447"/>
      <c r="B34" s="447"/>
      <c r="C34" s="447"/>
    </row>
    <row r="35" spans="1:4" x14ac:dyDescent="0.2">
      <c r="A35" s="241"/>
    </row>
    <row r="36" spans="1:4" x14ac:dyDescent="0.2">
      <c r="A36" s="441" t="s">
        <v>600</v>
      </c>
      <c r="B36" s="441"/>
      <c r="C36" s="441"/>
      <c r="D36" s="441"/>
    </row>
    <row r="37" spans="1:4" x14ac:dyDescent="0.2">
      <c r="A37" s="441" t="str">
        <f>CONCATENATE("elaboração do orçamento foi ",B9,", e que esta é a alternativa mais adequada para ")</f>
        <v xml:space="preserve">elaboração do orçamento foi Com Desoneração, e que esta é a alternativa mais adequada para </v>
      </c>
      <c r="B37" s="441"/>
      <c r="C37" s="441"/>
      <c r="D37" s="441"/>
    </row>
    <row r="38" spans="1:4" x14ac:dyDescent="0.2">
      <c r="A38" s="441" t="s">
        <v>601</v>
      </c>
      <c r="B38" s="441"/>
      <c r="C38" s="441"/>
      <c r="D38" s="441"/>
    </row>
    <row r="42" spans="1:4" ht="20.25" customHeight="1" x14ac:dyDescent="0.2">
      <c r="A42" s="242" t="s">
        <v>602</v>
      </c>
      <c r="B42" s="243" t="str">
        <f>PLANILHA!D184</f>
        <v>LORENÇO FERNANDES AZEREDO</v>
      </c>
    </row>
    <row r="43" spans="1:4" ht="19.5" customHeight="1" x14ac:dyDescent="0.2">
      <c r="A43" s="242" t="s">
        <v>603</v>
      </c>
      <c r="B43" s="244" t="str">
        <f>PLANILHA!D185</f>
        <v>Arquiteto e Urbanista - CAU A 35329-9</v>
      </c>
    </row>
    <row r="45" spans="1:4" x14ac:dyDescent="0.2">
      <c r="A45" s="242" t="s">
        <v>604</v>
      </c>
      <c r="B45" s="245" t="s">
        <v>304</v>
      </c>
      <c r="C45" s="246"/>
      <c r="D45" s="246"/>
    </row>
    <row r="46" spans="1:4" ht="15.75" customHeight="1" x14ac:dyDescent="0.2">
      <c r="A46" s="242" t="s">
        <v>605</v>
      </c>
      <c r="B46" s="244" t="s">
        <v>299</v>
      </c>
    </row>
  </sheetData>
  <protectedRanges>
    <protectedRange sqref="C17:C24" name="Intervalo1_1"/>
    <protectedRange sqref="C25" name="Intervalo2_1"/>
  </protectedRanges>
  <mergeCells count="13">
    <mergeCell ref="A15:D15"/>
    <mergeCell ref="A1:D1"/>
    <mergeCell ref="B3:D3"/>
    <mergeCell ref="B4:D4"/>
    <mergeCell ref="A7:D7"/>
    <mergeCell ref="A11:D11"/>
    <mergeCell ref="A38:D38"/>
    <mergeCell ref="A28:D28"/>
    <mergeCell ref="C30:D31"/>
    <mergeCell ref="A33:D33"/>
    <mergeCell ref="A34:C34"/>
    <mergeCell ref="A36:D36"/>
    <mergeCell ref="A37:D37"/>
  </mergeCells>
  <dataValidations count="2">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9 IX65549 ST65549 ACP65549 AML65549 AWH65549 BGD65549 BPZ65549 BZV65549 CJR65549 CTN65549 DDJ65549 DNF65549 DXB65549 EGX65549 EQT65549 FAP65549 FKL65549 FUH65549 GED65549 GNZ65549 GXV65549 HHR65549 HRN65549 IBJ65549 ILF65549 IVB65549 JEX65549 JOT65549 JYP65549 KIL65549 KSH65549 LCD65549 LLZ65549 LVV65549 MFR65549 MPN65549 MZJ65549 NJF65549 NTB65549 OCX65549 OMT65549 OWP65549 PGL65549 PQH65549 QAD65549 QJZ65549 QTV65549 RDR65549 RNN65549 RXJ65549 SHF65549 SRB65549 TAX65549 TKT65549 TUP65549 UEL65549 UOH65549 UYD65549 VHZ65549 VRV65549 WBR65549 WLN65549 WVJ65549 B131085 IX131085 ST131085 ACP131085 AML131085 AWH131085 BGD131085 BPZ131085 BZV131085 CJR131085 CTN131085 DDJ131085 DNF131085 DXB131085 EGX131085 EQT131085 FAP131085 FKL131085 FUH131085 GED131085 GNZ131085 GXV131085 HHR131085 HRN131085 IBJ131085 ILF131085 IVB131085 JEX131085 JOT131085 JYP131085 KIL131085 KSH131085 LCD131085 LLZ131085 LVV131085 MFR131085 MPN131085 MZJ131085 NJF131085 NTB131085 OCX131085 OMT131085 OWP131085 PGL131085 PQH131085 QAD131085 QJZ131085 QTV131085 RDR131085 RNN131085 RXJ131085 SHF131085 SRB131085 TAX131085 TKT131085 TUP131085 UEL131085 UOH131085 UYD131085 VHZ131085 VRV131085 WBR131085 WLN131085 WVJ131085 B196621 IX196621 ST196621 ACP196621 AML196621 AWH196621 BGD196621 BPZ196621 BZV196621 CJR196621 CTN196621 DDJ196621 DNF196621 DXB196621 EGX196621 EQT196621 FAP196621 FKL196621 FUH196621 GED196621 GNZ196621 GXV196621 HHR196621 HRN196621 IBJ196621 ILF196621 IVB196621 JEX196621 JOT196621 JYP196621 KIL196621 KSH196621 LCD196621 LLZ196621 LVV196621 MFR196621 MPN196621 MZJ196621 NJF196621 NTB196621 OCX196621 OMT196621 OWP196621 PGL196621 PQH196621 QAD196621 QJZ196621 QTV196621 RDR196621 RNN196621 RXJ196621 SHF196621 SRB196621 TAX196621 TKT196621 TUP196621 UEL196621 UOH196621 UYD196621 VHZ196621 VRV196621 WBR196621 WLN196621 WVJ196621 B262157 IX262157 ST262157 ACP262157 AML262157 AWH262157 BGD262157 BPZ262157 BZV262157 CJR262157 CTN262157 DDJ262157 DNF262157 DXB262157 EGX262157 EQT262157 FAP262157 FKL262157 FUH262157 GED262157 GNZ262157 GXV262157 HHR262157 HRN262157 IBJ262157 ILF262157 IVB262157 JEX262157 JOT262157 JYP262157 KIL262157 KSH262157 LCD262157 LLZ262157 LVV262157 MFR262157 MPN262157 MZJ262157 NJF262157 NTB262157 OCX262157 OMT262157 OWP262157 PGL262157 PQH262157 QAD262157 QJZ262157 QTV262157 RDR262157 RNN262157 RXJ262157 SHF262157 SRB262157 TAX262157 TKT262157 TUP262157 UEL262157 UOH262157 UYD262157 VHZ262157 VRV262157 WBR262157 WLN262157 WVJ262157 B327693 IX327693 ST327693 ACP327693 AML327693 AWH327693 BGD327693 BPZ327693 BZV327693 CJR327693 CTN327693 DDJ327693 DNF327693 DXB327693 EGX327693 EQT327693 FAP327693 FKL327693 FUH327693 GED327693 GNZ327693 GXV327693 HHR327693 HRN327693 IBJ327693 ILF327693 IVB327693 JEX327693 JOT327693 JYP327693 KIL327693 KSH327693 LCD327693 LLZ327693 LVV327693 MFR327693 MPN327693 MZJ327693 NJF327693 NTB327693 OCX327693 OMT327693 OWP327693 PGL327693 PQH327693 QAD327693 QJZ327693 QTV327693 RDR327693 RNN327693 RXJ327693 SHF327693 SRB327693 TAX327693 TKT327693 TUP327693 UEL327693 UOH327693 UYD327693 VHZ327693 VRV327693 WBR327693 WLN327693 WVJ327693 B393229 IX393229 ST393229 ACP393229 AML393229 AWH393229 BGD393229 BPZ393229 BZV393229 CJR393229 CTN393229 DDJ393229 DNF393229 DXB393229 EGX393229 EQT393229 FAP393229 FKL393229 FUH393229 GED393229 GNZ393229 GXV393229 HHR393229 HRN393229 IBJ393229 ILF393229 IVB393229 JEX393229 JOT393229 JYP393229 KIL393229 KSH393229 LCD393229 LLZ393229 LVV393229 MFR393229 MPN393229 MZJ393229 NJF393229 NTB393229 OCX393229 OMT393229 OWP393229 PGL393229 PQH393229 QAD393229 QJZ393229 QTV393229 RDR393229 RNN393229 RXJ393229 SHF393229 SRB393229 TAX393229 TKT393229 TUP393229 UEL393229 UOH393229 UYD393229 VHZ393229 VRV393229 WBR393229 WLN393229 WVJ393229 B458765 IX458765 ST458765 ACP458765 AML458765 AWH458765 BGD458765 BPZ458765 BZV458765 CJR458765 CTN458765 DDJ458765 DNF458765 DXB458765 EGX458765 EQT458765 FAP458765 FKL458765 FUH458765 GED458765 GNZ458765 GXV458765 HHR458765 HRN458765 IBJ458765 ILF458765 IVB458765 JEX458765 JOT458765 JYP458765 KIL458765 KSH458765 LCD458765 LLZ458765 LVV458765 MFR458765 MPN458765 MZJ458765 NJF458765 NTB458765 OCX458765 OMT458765 OWP458765 PGL458765 PQH458765 QAD458765 QJZ458765 QTV458765 RDR458765 RNN458765 RXJ458765 SHF458765 SRB458765 TAX458765 TKT458765 TUP458765 UEL458765 UOH458765 UYD458765 VHZ458765 VRV458765 WBR458765 WLN458765 WVJ458765 B524301 IX524301 ST524301 ACP524301 AML524301 AWH524301 BGD524301 BPZ524301 BZV524301 CJR524301 CTN524301 DDJ524301 DNF524301 DXB524301 EGX524301 EQT524301 FAP524301 FKL524301 FUH524301 GED524301 GNZ524301 GXV524301 HHR524301 HRN524301 IBJ524301 ILF524301 IVB524301 JEX524301 JOT524301 JYP524301 KIL524301 KSH524301 LCD524301 LLZ524301 LVV524301 MFR524301 MPN524301 MZJ524301 NJF524301 NTB524301 OCX524301 OMT524301 OWP524301 PGL524301 PQH524301 QAD524301 QJZ524301 QTV524301 RDR524301 RNN524301 RXJ524301 SHF524301 SRB524301 TAX524301 TKT524301 TUP524301 UEL524301 UOH524301 UYD524301 VHZ524301 VRV524301 WBR524301 WLN524301 WVJ524301 B589837 IX589837 ST589837 ACP589837 AML589837 AWH589837 BGD589837 BPZ589837 BZV589837 CJR589837 CTN589837 DDJ589837 DNF589837 DXB589837 EGX589837 EQT589837 FAP589837 FKL589837 FUH589837 GED589837 GNZ589837 GXV589837 HHR589837 HRN589837 IBJ589837 ILF589837 IVB589837 JEX589837 JOT589837 JYP589837 KIL589837 KSH589837 LCD589837 LLZ589837 LVV589837 MFR589837 MPN589837 MZJ589837 NJF589837 NTB589837 OCX589837 OMT589837 OWP589837 PGL589837 PQH589837 QAD589837 QJZ589837 QTV589837 RDR589837 RNN589837 RXJ589837 SHF589837 SRB589837 TAX589837 TKT589837 TUP589837 UEL589837 UOH589837 UYD589837 VHZ589837 VRV589837 WBR589837 WLN589837 WVJ589837 B655373 IX655373 ST655373 ACP655373 AML655373 AWH655373 BGD655373 BPZ655373 BZV655373 CJR655373 CTN655373 DDJ655373 DNF655373 DXB655373 EGX655373 EQT655373 FAP655373 FKL655373 FUH655373 GED655373 GNZ655373 GXV655373 HHR655373 HRN655373 IBJ655373 ILF655373 IVB655373 JEX655373 JOT655373 JYP655373 KIL655373 KSH655373 LCD655373 LLZ655373 LVV655373 MFR655373 MPN655373 MZJ655373 NJF655373 NTB655373 OCX655373 OMT655373 OWP655373 PGL655373 PQH655373 QAD655373 QJZ655373 QTV655373 RDR655373 RNN655373 RXJ655373 SHF655373 SRB655373 TAX655373 TKT655373 TUP655373 UEL655373 UOH655373 UYD655373 VHZ655373 VRV655373 WBR655373 WLN655373 WVJ655373 B720909 IX720909 ST720909 ACP720909 AML720909 AWH720909 BGD720909 BPZ720909 BZV720909 CJR720909 CTN720909 DDJ720909 DNF720909 DXB720909 EGX720909 EQT720909 FAP720909 FKL720909 FUH720909 GED720909 GNZ720909 GXV720909 HHR720909 HRN720909 IBJ720909 ILF720909 IVB720909 JEX720909 JOT720909 JYP720909 KIL720909 KSH720909 LCD720909 LLZ720909 LVV720909 MFR720909 MPN720909 MZJ720909 NJF720909 NTB720909 OCX720909 OMT720909 OWP720909 PGL720909 PQH720909 QAD720909 QJZ720909 QTV720909 RDR720909 RNN720909 RXJ720909 SHF720909 SRB720909 TAX720909 TKT720909 TUP720909 UEL720909 UOH720909 UYD720909 VHZ720909 VRV720909 WBR720909 WLN720909 WVJ720909 B786445 IX786445 ST786445 ACP786445 AML786445 AWH786445 BGD786445 BPZ786445 BZV786445 CJR786445 CTN786445 DDJ786445 DNF786445 DXB786445 EGX786445 EQT786445 FAP786445 FKL786445 FUH786445 GED786445 GNZ786445 GXV786445 HHR786445 HRN786445 IBJ786445 ILF786445 IVB786445 JEX786445 JOT786445 JYP786445 KIL786445 KSH786445 LCD786445 LLZ786445 LVV786445 MFR786445 MPN786445 MZJ786445 NJF786445 NTB786445 OCX786445 OMT786445 OWP786445 PGL786445 PQH786445 QAD786445 QJZ786445 QTV786445 RDR786445 RNN786445 RXJ786445 SHF786445 SRB786445 TAX786445 TKT786445 TUP786445 UEL786445 UOH786445 UYD786445 VHZ786445 VRV786445 WBR786445 WLN786445 WVJ786445 B851981 IX851981 ST851981 ACP851981 AML851981 AWH851981 BGD851981 BPZ851981 BZV851981 CJR851981 CTN851981 DDJ851981 DNF851981 DXB851981 EGX851981 EQT851981 FAP851981 FKL851981 FUH851981 GED851981 GNZ851981 GXV851981 HHR851981 HRN851981 IBJ851981 ILF851981 IVB851981 JEX851981 JOT851981 JYP851981 KIL851981 KSH851981 LCD851981 LLZ851981 LVV851981 MFR851981 MPN851981 MZJ851981 NJF851981 NTB851981 OCX851981 OMT851981 OWP851981 PGL851981 PQH851981 QAD851981 QJZ851981 QTV851981 RDR851981 RNN851981 RXJ851981 SHF851981 SRB851981 TAX851981 TKT851981 TUP851981 UEL851981 UOH851981 UYD851981 VHZ851981 VRV851981 WBR851981 WLN851981 WVJ851981 B917517 IX917517 ST917517 ACP917517 AML917517 AWH917517 BGD917517 BPZ917517 BZV917517 CJR917517 CTN917517 DDJ917517 DNF917517 DXB917517 EGX917517 EQT917517 FAP917517 FKL917517 FUH917517 GED917517 GNZ917517 GXV917517 HHR917517 HRN917517 IBJ917517 ILF917517 IVB917517 JEX917517 JOT917517 JYP917517 KIL917517 KSH917517 LCD917517 LLZ917517 LVV917517 MFR917517 MPN917517 MZJ917517 NJF917517 NTB917517 OCX917517 OMT917517 OWP917517 PGL917517 PQH917517 QAD917517 QJZ917517 QTV917517 RDR917517 RNN917517 RXJ917517 SHF917517 SRB917517 TAX917517 TKT917517 TUP917517 UEL917517 UOH917517 UYD917517 VHZ917517 VRV917517 WBR917517 WLN917517 WVJ917517 B983053 IX983053 ST983053 ACP983053 AML983053 AWH983053 BGD983053 BPZ983053 BZV983053 CJR983053 CTN983053 DDJ983053 DNF983053 DXB983053 EGX983053 EQT983053 FAP983053 FKL983053 FUH983053 GED983053 GNZ983053 GXV983053 HHR983053 HRN983053 IBJ983053 ILF983053 IVB983053 JEX983053 JOT983053 JYP983053 KIL983053 KSH983053 LCD983053 LLZ983053 LVV983053 MFR983053 MPN983053 MZJ983053 NJF983053 NTB983053 OCX983053 OMT983053 OWP983053 PGL983053 PQH983053 QAD983053 QJZ983053 QTV983053 RDR983053 RNN983053 RXJ983053 SHF983053 SRB983053 TAX983053 TKT983053 TUP983053 UEL983053 UOH983053 UYD983053 VHZ983053 VRV983053 WBR983053 WLN983053 WVJ983053" xr:uid="{83741D87-8B8A-4B68-B890-0CE77616233F}">
      <formula1>"Edificações, Fornecimento de Materiais e Equipamentos, Redes de Água, Esgoto ou Correlatas, Rodovias e Ferrovias, Portuárias, Marítimas e Fluviais,"</formula1>
    </dataValidation>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5 IX65545 ST65545 ACP65545 AML65545 AWH65545 BGD65545 BPZ65545 BZV65545 CJR65545 CTN65545 DDJ65545 DNF65545 DXB65545 EGX65545 EQT65545 FAP65545 FKL65545 FUH65545 GED65545 GNZ65545 GXV65545 HHR65545 HRN65545 IBJ65545 ILF65545 IVB65545 JEX65545 JOT65545 JYP65545 KIL65545 KSH65545 LCD65545 LLZ65545 LVV65545 MFR65545 MPN65545 MZJ65545 NJF65545 NTB65545 OCX65545 OMT65545 OWP65545 PGL65545 PQH65545 QAD65545 QJZ65545 QTV65545 RDR65545 RNN65545 RXJ65545 SHF65545 SRB65545 TAX65545 TKT65545 TUP65545 UEL65545 UOH65545 UYD65545 VHZ65545 VRV65545 WBR65545 WLN65545 WVJ65545 B131081 IX131081 ST131081 ACP131081 AML131081 AWH131081 BGD131081 BPZ131081 BZV131081 CJR131081 CTN131081 DDJ131081 DNF131081 DXB131081 EGX131081 EQT131081 FAP131081 FKL131081 FUH131081 GED131081 GNZ131081 GXV131081 HHR131081 HRN131081 IBJ131081 ILF131081 IVB131081 JEX131081 JOT131081 JYP131081 KIL131081 KSH131081 LCD131081 LLZ131081 LVV131081 MFR131081 MPN131081 MZJ131081 NJF131081 NTB131081 OCX131081 OMT131081 OWP131081 PGL131081 PQH131081 QAD131081 QJZ131081 QTV131081 RDR131081 RNN131081 RXJ131081 SHF131081 SRB131081 TAX131081 TKT131081 TUP131081 UEL131081 UOH131081 UYD131081 VHZ131081 VRV131081 WBR131081 WLN131081 WVJ131081 B196617 IX196617 ST196617 ACP196617 AML196617 AWH196617 BGD196617 BPZ196617 BZV196617 CJR196617 CTN196617 DDJ196617 DNF196617 DXB196617 EGX196617 EQT196617 FAP196617 FKL196617 FUH196617 GED196617 GNZ196617 GXV196617 HHR196617 HRN196617 IBJ196617 ILF196617 IVB196617 JEX196617 JOT196617 JYP196617 KIL196617 KSH196617 LCD196617 LLZ196617 LVV196617 MFR196617 MPN196617 MZJ196617 NJF196617 NTB196617 OCX196617 OMT196617 OWP196617 PGL196617 PQH196617 QAD196617 QJZ196617 QTV196617 RDR196617 RNN196617 RXJ196617 SHF196617 SRB196617 TAX196617 TKT196617 TUP196617 UEL196617 UOH196617 UYD196617 VHZ196617 VRV196617 WBR196617 WLN196617 WVJ196617 B262153 IX262153 ST262153 ACP262153 AML262153 AWH262153 BGD262153 BPZ262153 BZV262153 CJR262153 CTN262153 DDJ262153 DNF262153 DXB262153 EGX262153 EQT262153 FAP262153 FKL262153 FUH262153 GED262153 GNZ262153 GXV262153 HHR262153 HRN262153 IBJ262153 ILF262153 IVB262153 JEX262153 JOT262153 JYP262153 KIL262153 KSH262153 LCD262153 LLZ262153 LVV262153 MFR262153 MPN262153 MZJ262153 NJF262153 NTB262153 OCX262153 OMT262153 OWP262153 PGL262153 PQH262153 QAD262153 QJZ262153 QTV262153 RDR262153 RNN262153 RXJ262153 SHF262153 SRB262153 TAX262153 TKT262153 TUP262153 UEL262153 UOH262153 UYD262153 VHZ262153 VRV262153 WBR262153 WLN262153 WVJ262153 B327689 IX327689 ST327689 ACP327689 AML327689 AWH327689 BGD327689 BPZ327689 BZV327689 CJR327689 CTN327689 DDJ327689 DNF327689 DXB327689 EGX327689 EQT327689 FAP327689 FKL327689 FUH327689 GED327689 GNZ327689 GXV327689 HHR327689 HRN327689 IBJ327689 ILF327689 IVB327689 JEX327689 JOT327689 JYP327689 KIL327689 KSH327689 LCD327689 LLZ327689 LVV327689 MFR327689 MPN327689 MZJ327689 NJF327689 NTB327689 OCX327689 OMT327689 OWP327689 PGL327689 PQH327689 QAD327689 QJZ327689 QTV327689 RDR327689 RNN327689 RXJ327689 SHF327689 SRB327689 TAX327689 TKT327689 TUP327689 UEL327689 UOH327689 UYD327689 VHZ327689 VRV327689 WBR327689 WLN327689 WVJ327689 B393225 IX393225 ST393225 ACP393225 AML393225 AWH393225 BGD393225 BPZ393225 BZV393225 CJR393225 CTN393225 DDJ393225 DNF393225 DXB393225 EGX393225 EQT393225 FAP393225 FKL393225 FUH393225 GED393225 GNZ393225 GXV393225 HHR393225 HRN393225 IBJ393225 ILF393225 IVB393225 JEX393225 JOT393225 JYP393225 KIL393225 KSH393225 LCD393225 LLZ393225 LVV393225 MFR393225 MPN393225 MZJ393225 NJF393225 NTB393225 OCX393225 OMT393225 OWP393225 PGL393225 PQH393225 QAD393225 QJZ393225 QTV393225 RDR393225 RNN393225 RXJ393225 SHF393225 SRB393225 TAX393225 TKT393225 TUP393225 UEL393225 UOH393225 UYD393225 VHZ393225 VRV393225 WBR393225 WLN393225 WVJ393225 B458761 IX458761 ST458761 ACP458761 AML458761 AWH458761 BGD458761 BPZ458761 BZV458761 CJR458761 CTN458761 DDJ458761 DNF458761 DXB458761 EGX458761 EQT458761 FAP458761 FKL458761 FUH458761 GED458761 GNZ458761 GXV458761 HHR458761 HRN458761 IBJ458761 ILF458761 IVB458761 JEX458761 JOT458761 JYP458761 KIL458761 KSH458761 LCD458761 LLZ458761 LVV458761 MFR458761 MPN458761 MZJ458761 NJF458761 NTB458761 OCX458761 OMT458761 OWP458761 PGL458761 PQH458761 QAD458761 QJZ458761 QTV458761 RDR458761 RNN458761 RXJ458761 SHF458761 SRB458761 TAX458761 TKT458761 TUP458761 UEL458761 UOH458761 UYD458761 VHZ458761 VRV458761 WBR458761 WLN458761 WVJ458761 B524297 IX524297 ST524297 ACP524297 AML524297 AWH524297 BGD524297 BPZ524297 BZV524297 CJR524297 CTN524297 DDJ524297 DNF524297 DXB524297 EGX524297 EQT524297 FAP524297 FKL524297 FUH524297 GED524297 GNZ524297 GXV524297 HHR524297 HRN524297 IBJ524297 ILF524297 IVB524297 JEX524297 JOT524297 JYP524297 KIL524297 KSH524297 LCD524297 LLZ524297 LVV524297 MFR524297 MPN524297 MZJ524297 NJF524297 NTB524297 OCX524297 OMT524297 OWP524297 PGL524297 PQH524297 QAD524297 QJZ524297 QTV524297 RDR524297 RNN524297 RXJ524297 SHF524297 SRB524297 TAX524297 TKT524297 TUP524297 UEL524297 UOH524297 UYD524297 VHZ524297 VRV524297 WBR524297 WLN524297 WVJ524297 B589833 IX589833 ST589833 ACP589833 AML589833 AWH589833 BGD589833 BPZ589833 BZV589833 CJR589833 CTN589833 DDJ589833 DNF589833 DXB589833 EGX589833 EQT589833 FAP589833 FKL589833 FUH589833 GED589833 GNZ589833 GXV589833 HHR589833 HRN589833 IBJ589833 ILF589833 IVB589833 JEX589833 JOT589833 JYP589833 KIL589833 KSH589833 LCD589833 LLZ589833 LVV589833 MFR589833 MPN589833 MZJ589833 NJF589833 NTB589833 OCX589833 OMT589833 OWP589833 PGL589833 PQH589833 QAD589833 QJZ589833 QTV589833 RDR589833 RNN589833 RXJ589833 SHF589833 SRB589833 TAX589833 TKT589833 TUP589833 UEL589833 UOH589833 UYD589833 VHZ589833 VRV589833 WBR589833 WLN589833 WVJ589833 B655369 IX655369 ST655369 ACP655369 AML655369 AWH655369 BGD655369 BPZ655369 BZV655369 CJR655369 CTN655369 DDJ655369 DNF655369 DXB655369 EGX655369 EQT655369 FAP655369 FKL655369 FUH655369 GED655369 GNZ655369 GXV655369 HHR655369 HRN655369 IBJ655369 ILF655369 IVB655369 JEX655369 JOT655369 JYP655369 KIL655369 KSH655369 LCD655369 LLZ655369 LVV655369 MFR655369 MPN655369 MZJ655369 NJF655369 NTB655369 OCX655369 OMT655369 OWP655369 PGL655369 PQH655369 QAD655369 QJZ655369 QTV655369 RDR655369 RNN655369 RXJ655369 SHF655369 SRB655369 TAX655369 TKT655369 TUP655369 UEL655369 UOH655369 UYD655369 VHZ655369 VRV655369 WBR655369 WLN655369 WVJ655369 B720905 IX720905 ST720905 ACP720905 AML720905 AWH720905 BGD720905 BPZ720905 BZV720905 CJR720905 CTN720905 DDJ720905 DNF720905 DXB720905 EGX720905 EQT720905 FAP720905 FKL720905 FUH720905 GED720905 GNZ720905 GXV720905 HHR720905 HRN720905 IBJ720905 ILF720905 IVB720905 JEX720905 JOT720905 JYP720905 KIL720905 KSH720905 LCD720905 LLZ720905 LVV720905 MFR720905 MPN720905 MZJ720905 NJF720905 NTB720905 OCX720905 OMT720905 OWP720905 PGL720905 PQH720905 QAD720905 QJZ720905 QTV720905 RDR720905 RNN720905 RXJ720905 SHF720905 SRB720905 TAX720905 TKT720905 TUP720905 UEL720905 UOH720905 UYD720905 VHZ720905 VRV720905 WBR720905 WLN720905 WVJ720905 B786441 IX786441 ST786441 ACP786441 AML786441 AWH786441 BGD786441 BPZ786441 BZV786441 CJR786441 CTN786441 DDJ786441 DNF786441 DXB786441 EGX786441 EQT786441 FAP786441 FKL786441 FUH786441 GED786441 GNZ786441 GXV786441 HHR786441 HRN786441 IBJ786441 ILF786441 IVB786441 JEX786441 JOT786441 JYP786441 KIL786441 KSH786441 LCD786441 LLZ786441 LVV786441 MFR786441 MPN786441 MZJ786441 NJF786441 NTB786441 OCX786441 OMT786441 OWP786441 PGL786441 PQH786441 QAD786441 QJZ786441 QTV786441 RDR786441 RNN786441 RXJ786441 SHF786441 SRB786441 TAX786441 TKT786441 TUP786441 UEL786441 UOH786441 UYD786441 VHZ786441 VRV786441 WBR786441 WLN786441 WVJ786441 B851977 IX851977 ST851977 ACP851977 AML851977 AWH851977 BGD851977 BPZ851977 BZV851977 CJR851977 CTN851977 DDJ851977 DNF851977 DXB851977 EGX851977 EQT851977 FAP851977 FKL851977 FUH851977 GED851977 GNZ851977 GXV851977 HHR851977 HRN851977 IBJ851977 ILF851977 IVB851977 JEX851977 JOT851977 JYP851977 KIL851977 KSH851977 LCD851977 LLZ851977 LVV851977 MFR851977 MPN851977 MZJ851977 NJF851977 NTB851977 OCX851977 OMT851977 OWP851977 PGL851977 PQH851977 QAD851977 QJZ851977 QTV851977 RDR851977 RNN851977 RXJ851977 SHF851977 SRB851977 TAX851977 TKT851977 TUP851977 UEL851977 UOH851977 UYD851977 VHZ851977 VRV851977 WBR851977 WLN851977 WVJ851977 B917513 IX917513 ST917513 ACP917513 AML917513 AWH917513 BGD917513 BPZ917513 BZV917513 CJR917513 CTN917513 DDJ917513 DNF917513 DXB917513 EGX917513 EQT917513 FAP917513 FKL917513 FUH917513 GED917513 GNZ917513 GXV917513 HHR917513 HRN917513 IBJ917513 ILF917513 IVB917513 JEX917513 JOT917513 JYP917513 KIL917513 KSH917513 LCD917513 LLZ917513 LVV917513 MFR917513 MPN917513 MZJ917513 NJF917513 NTB917513 OCX917513 OMT917513 OWP917513 PGL917513 PQH917513 QAD917513 QJZ917513 QTV917513 RDR917513 RNN917513 RXJ917513 SHF917513 SRB917513 TAX917513 TKT917513 TUP917513 UEL917513 UOH917513 UYD917513 VHZ917513 VRV917513 WBR917513 WLN917513 WVJ917513 B983049 IX983049 ST983049 ACP983049 AML983049 AWH983049 BGD983049 BPZ983049 BZV983049 CJR983049 CTN983049 DDJ983049 DNF983049 DXB983049 EGX983049 EQT983049 FAP983049 FKL983049 FUH983049 GED983049 GNZ983049 GXV983049 HHR983049 HRN983049 IBJ983049 ILF983049 IVB983049 JEX983049 JOT983049 JYP983049 KIL983049 KSH983049 LCD983049 LLZ983049 LVV983049 MFR983049 MPN983049 MZJ983049 NJF983049 NTB983049 OCX983049 OMT983049 OWP983049 PGL983049 PQH983049 QAD983049 QJZ983049 QTV983049 RDR983049 RNN983049 RXJ983049 SHF983049 SRB983049 TAX983049 TKT983049 TUP983049 UEL983049 UOH983049 UYD983049 VHZ983049 VRV983049 WBR983049 WLN983049 WVJ983049" xr:uid="{A9947094-BD48-434E-8072-E78BAFFBF724}">
      <formula1>"Com Desoneração, Sem Desoneração"</formula1>
    </dataValidation>
  </dataValidations>
  <pageMargins left="0.511811024" right="0.511811024" top="0.78740157499999996" bottom="0.78740157499999996" header="0.31496062000000002" footer="0.31496062000000002"/>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7</vt:i4>
      </vt:variant>
      <vt:variant>
        <vt:lpstr>Intervalos Nomeados</vt:lpstr>
      </vt:variant>
      <vt:variant>
        <vt:i4>12</vt:i4>
      </vt:variant>
    </vt:vector>
  </HeadingPairs>
  <TitlesOfParts>
    <vt:vector size="19" baseType="lpstr">
      <vt:lpstr>PLANILHA</vt:lpstr>
      <vt:lpstr>MEMORIAL</vt:lpstr>
      <vt:lpstr>CRONOGRAMA</vt:lpstr>
      <vt:lpstr>CPU (2)</vt:lpstr>
      <vt:lpstr>CPU</vt:lpstr>
      <vt:lpstr>MEMORIAL DESCRITIVO</vt:lpstr>
      <vt:lpstr>BDI (33,25%)</vt:lpstr>
      <vt:lpstr>'BDI (33,25%)'!Area_de_impressao</vt:lpstr>
      <vt:lpstr>CPU!Area_de_impressao</vt:lpstr>
      <vt:lpstr>'CPU (2)'!Area_de_impressao</vt:lpstr>
      <vt:lpstr>CRONOGRAMA!Area_de_impressao</vt:lpstr>
      <vt:lpstr>MEMORIAL!Area_de_impressao</vt:lpstr>
      <vt:lpstr>PLANILHA!Area_de_impressao</vt:lpstr>
      <vt:lpstr>CPU!Titulos_de_impressao</vt:lpstr>
      <vt:lpstr>'CPU (2)'!Titulos_de_impressao</vt:lpstr>
      <vt:lpstr>CRONOGRAMA!Titulos_de_impressao</vt:lpstr>
      <vt:lpstr>MEMORIAL!Titulos_de_impressao</vt:lpstr>
      <vt:lpstr>'MEMORIAL DESCRITIVO'!Titulos_de_impressao</vt:lpstr>
      <vt:lpstr>PLANILHA!Titulos_de_impressao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Baico</dc:creator>
  <cp:lastModifiedBy>Usuario</cp:lastModifiedBy>
  <cp:lastPrinted>2025-05-06T17:50:51Z</cp:lastPrinted>
  <dcterms:created xsi:type="dcterms:W3CDTF">2011-04-12T11:21:35Z</dcterms:created>
  <dcterms:modified xsi:type="dcterms:W3CDTF">2025-07-17T18:54:48Z</dcterms:modified>
</cp:coreProperties>
</file>